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MPRB DINAS PERIKANAN 2021\LKE 2021\"/>
    </mc:Choice>
  </mc:AlternateContent>
  <bookViews>
    <workbookView xWindow="0" yWindow="0" windowWidth="20490" windowHeight="7650" firstSheet="2" activeTab="3"/>
  </bookViews>
  <sheets>
    <sheet name="Bobot (ga jd dpk)" sheetId="1" state="hidden" r:id="rId1"/>
    <sheet name="Bobot (rev)" sheetId="2" state="hidden" r:id="rId2"/>
    <sheet name="Sheet1" sheetId="6" r:id="rId3"/>
    <sheet name="Unit 1" sheetId="5" r:id="rId4"/>
  </sheets>
  <definedNames>
    <definedName name="_xlnm._FilterDatabase" localSheetId="1" hidden="1">'Bobot (rev)'!$A$2:$P$2</definedName>
    <definedName name="_xlnm._FilterDatabase" localSheetId="3" hidden="1">'Unit 1'!$A$2:$O$233</definedName>
    <definedName name="_xlnm.Print_Area" localSheetId="0">'Bobot (ga jd dpk)'!$A$1:$J$88</definedName>
    <definedName name="_xlnm.Print_Area" localSheetId="1">'Bobot (rev)'!$B$1:$H$106</definedName>
    <definedName name="_xlnm.Print_Area" localSheetId="3">'Unit 1'!$B$1:$P$233</definedName>
    <definedName name="_xlnm.Print_Titles" localSheetId="0">'Bobot (ga jd dpk)'!$1:$1</definedName>
    <definedName name="_xlnm.Print_Titles" localSheetId="1">'Bobot (rev)'!$1:$1</definedName>
    <definedName name="_xlnm.Print_Titles" localSheetId="3">'Unit 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50" i="5" l="1"/>
  <c r="L200" i="5" l="1"/>
  <c r="L199" i="5"/>
  <c r="K198" i="5"/>
  <c r="L198" i="5" s="1"/>
  <c r="L197" i="5"/>
  <c r="L196" i="5"/>
  <c r="K195" i="5"/>
  <c r="L195" i="5" s="1"/>
  <c r="L194" i="5"/>
  <c r="L193" i="5"/>
  <c r="L192" i="5"/>
  <c r="L191" i="5"/>
  <c r="L190" i="5"/>
  <c r="L189" i="5"/>
  <c r="L188" i="5"/>
  <c r="L187" i="5" l="1"/>
  <c r="L58" i="5"/>
  <c r="K229" i="5" l="1"/>
  <c r="H166" i="5" l="1"/>
  <c r="H226" i="5"/>
  <c r="H207" i="5"/>
  <c r="K222" i="5"/>
  <c r="K216" i="5"/>
  <c r="K215" i="5" s="1"/>
  <c r="L215" i="5" s="1"/>
  <c r="K147" i="5"/>
  <c r="L147" i="5" s="1"/>
  <c r="L233" i="5"/>
  <c r="L231" i="5"/>
  <c r="L230" i="5"/>
  <c r="L228" i="5"/>
  <c r="L225" i="5"/>
  <c r="L224" i="5"/>
  <c r="L223" i="5"/>
  <c r="L220" i="5"/>
  <c r="L219" i="5"/>
  <c r="L218" i="5"/>
  <c r="L217" i="5"/>
  <c r="L213" i="5"/>
  <c r="L212" i="5"/>
  <c r="L211" i="5"/>
  <c r="L206" i="5"/>
  <c r="L204" i="5"/>
  <c r="L202" i="5"/>
  <c r="L185" i="5"/>
  <c r="L184" i="5"/>
  <c r="L183" i="5"/>
  <c r="L180" i="5"/>
  <c r="L178" i="5"/>
  <c r="L175" i="5"/>
  <c r="L174" i="5"/>
  <c r="L173" i="5"/>
  <c r="L171" i="5"/>
  <c r="L170" i="5"/>
  <c r="L168" i="5"/>
  <c r="L165" i="5"/>
  <c r="L162" i="5"/>
  <c r="L161" i="5"/>
  <c r="L159" i="5"/>
  <c r="L156" i="5"/>
  <c r="L154" i="5"/>
  <c r="L152" i="5"/>
  <c r="L151" i="5"/>
  <c r="L149" i="5"/>
  <c r="L148" i="5"/>
  <c r="L146" i="5"/>
  <c r="L145" i="5"/>
  <c r="L140" i="5"/>
  <c r="L139" i="5"/>
  <c r="L137" i="5"/>
  <c r="L136" i="5"/>
  <c r="L135" i="5"/>
  <c r="L133" i="5"/>
  <c r="L132" i="5"/>
  <c r="L131" i="5"/>
  <c r="L130" i="5"/>
  <c r="L128" i="5"/>
  <c r="L127" i="5"/>
  <c r="L126" i="5"/>
  <c r="L125" i="5"/>
  <c r="L124" i="5"/>
  <c r="L123" i="5"/>
  <c r="L121" i="5"/>
  <c r="L120" i="5"/>
  <c r="L119" i="5"/>
  <c r="L116" i="5"/>
  <c r="L115" i="5"/>
  <c r="L114" i="5"/>
  <c r="L112" i="5"/>
  <c r="L111" i="5"/>
  <c r="L110" i="5"/>
  <c r="L109" i="5"/>
  <c r="L107" i="5"/>
  <c r="L105" i="5"/>
  <c r="L104" i="5"/>
  <c r="L103" i="5"/>
  <c r="L101" i="5"/>
  <c r="L100" i="5"/>
  <c r="L99" i="5"/>
  <c r="L98" i="5"/>
  <c r="L97" i="5"/>
  <c r="L96" i="5"/>
  <c r="L94" i="5"/>
  <c r="L93" i="5"/>
  <c r="L92" i="5"/>
  <c r="L91" i="5"/>
  <c r="L88" i="5"/>
  <c r="L87" i="5"/>
  <c r="L85" i="5"/>
  <c r="L84" i="5"/>
  <c r="L83" i="5"/>
  <c r="L82" i="5"/>
  <c r="L81" i="5"/>
  <c r="L80" i="5"/>
  <c r="L77" i="5"/>
  <c r="L75" i="5"/>
  <c r="L74" i="5"/>
  <c r="L72" i="5"/>
  <c r="L71" i="5"/>
  <c r="L69" i="5"/>
  <c r="L68" i="5"/>
  <c r="L67" i="5"/>
  <c r="L66" i="5"/>
  <c r="L65" i="5"/>
  <c r="L64" i="5"/>
  <c r="L62" i="5"/>
  <c r="L61" i="5"/>
  <c r="L59" i="5"/>
  <c r="L57" i="5"/>
  <c r="L54" i="5"/>
  <c r="L53" i="5"/>
  <c r="L51" i="5"/>
  <c r="L50" i="5"/>
  <c r="L49" i="5"/>
  <c r="L48" i="5"/>
  <c r="L47" i="5"/>
  <c r="L46" i="5"/>
  <c r="L45" i="5"/>
  <c r="L44" i="5"/>
  <c r="L43" i="5"/>
  <c r="L40" i="5"/>
  <c r="L39" i="5"/>
  <c r="L37" i="5"/>
  <c r="L36" i="5"/>
  <c r="L35" i="5"/>
  <c r="L34" i="5"/>
  <c r="L33" i="5"/>
  <c r="L32" i="5"/>
  <c r="L31" i="5"/>
  <c r="L30" i="5"/>
  <c r="L29" i="5"/>
  <c r="L28" i="5"/>
  <c r="L25" i="5"/>
  <c r="L24" i="5"/>
  <c r="L21" i="5"/>
  <c r="L20" i="5"/>
  <c r="L18" i="5"/>
  <c r="L17" i="5"/>
  <c r="L16" i="5"/>
  <c r="L15" i="5"/>
  <c r="L13" i="5"/>
  <c r="L12" i="5"/>
  <c r="L11" i="5"/>
  <c r="L9" i="5"/>
  <c r="L8" i="5"/>
  <c r="L7" i="5"/>
  <c r="K210" i="5"/>
  <c r="K209" i="5" s="1"/>
  <c r="K182" i="5"/>
  <c r="L182" i="5" s="1"/>
  <c r="K160" i="5"/>
  <c r="L160" i="5" s="1"/>
  <c r="L150" i="5"/>
  <c r="K144" i="5"/>
  <c r="L144" i="5" s="1"/>
  <c r="L153" i="5" l="1"/>
  <c r="L209" i="5"/>
  <c r="L210" i="5"/>
  <c r="L216" i="5"/>
  <c r="L229" i="5" l="1"/>
  <c r="L222" i="5"/>
  <c r="L76" i="5" l="1"/>
  <c r="L106" i="5"/>
  <c r="L155" i="5"/>
  <c r="L164" i="5"/>
  <c r="L167" i="5"/>
  <c r="L177" i="5"/>
  <c r="L179" i="5"/>
  <c r="L181" i="5"/>
  <c r="L201" i="5"/>
  <c r="L203" i="5"/>
  <c r="L205" i="5"/>
  <c r="L208" i="5"/>
  <c r="L214" i="5"/>
  <c r="L221" i="5"/>
  <c r="L232" i="5"/>
  <c r="L6" i="5"/>
  <c r="L143" i="5" l="1"/>
  <c r="L207" i="5"/>
  <c r="L163" i="5"/>
  <c r="L113" i="5"/>
  <c r="L186" i="5"/>
  <c r="L176" i="5"/>
  <c r="L10" i="5"/>
  <c r="L95" i="5"/>
  <c r="L42" i="5"/>
  <c r="L19" i="5"/>
  <c r="L38" i="5"/>
  <c r="L90" i="5"/>
  <c r="L138" i="5"/>
  <c r="L73" i="5"/>
  <c r="L52" i="5"/>
  <c r="L227" i="5"/>
  <c r="L70" i="5"/>
  <c r="L60" i="5"/>
  <c r="L134" i="5"/>
  <c r="L102" i="5"/>
  <c r="L172" i="5"/>
  <c r="L158" i="5"/>
  <c r="L122" i="5"/>
  <c r="L79" i="5"/>
  <c r="L27" i="5"/>
  <c r="L14" i="5"/>
  <c r="L169" i="5"/>
  <c r="L56" i="5"/>
  <c r="L129" i="5"/>
  <c r="L108" i="5"/>
  <c r="L86" i="5"/>
  <c r="L23" i="5"/>
  <c r="L118" i="5"/>
  <c r="L63" i="5"/>
  <c r="H176" i="5"/>
  <c r="H186" i="5"/>
  <c r="H163" i="5"/>
  <c r="H157" i="5"/>
  <c r="H142" i="5"/>
  <c r="H117" i="5"/>
  <c r="H89" i="5"/>
  <c r="H78" i="5"/>
  <c r="H55" i="5"/>
  <c r="H41" i="5"/>
  <c r="H26" i="5"/>
  <c r="H22" i="5"/>
  <c r="H5" i="5"/>
  <c r="L142" i="5" l="1"/>
  <c r="L157" i="5"/>
  <c r="L22" i="5"/>
  <c r="L226" i="5"/>
  <c r="L166" i="5"/>
  <c r="L26" i="5"/>
  <c r="L117" i="5"/>
  <c r="L78" i="5"/>
  <c r="L41" i="5"/>
  <c r="L5" i="5"/>
  <c r="L55" i="5"/>
  <c r="L89" i="5"/>
  <c r="H4" i="5"/>
  <c r="H141" i="5"/>
  <c r="H5" i="2"/>
  <c r="H10" i="2"/>
  <c r="H13" i="2"/>
  <c r="H17" i="2"/>
  <c r="H21" i="2"/>
  <c r="H30" i="2"/>
  <c r="H33" i="2"/>
  <c r="H41" i="2"/>
  <c r="H88" i="1"/>
  <c r="J88" i="1" s="1"/>
  <c r="H87" i="1"/>
  <c r="J87" i="1" s="1"/>
  <c r="J65" i="1"/>
  <c r="J62" i="1"/>
  <c r="J60" i="1"/>
  <c r="J56" i="1"/>
  <c r="J50" i="1"/>
  <c r="J48" i="1"/>
  <c r="J46" i="1"/>
  <c r="H44" i="1"/>
  <c r="J44" i="1"/>
  <c r="H43" i="1"/>
  <c r="J43" i="1" s="1"/>
  <c r="H42" i="1"/>
  <c r="J42" i="1" s="1"/>
  <c r="H41" i="1"/>
  <c r="J41" i="1" s="1"/>
  <c r="H40" i="1"/>
  <c r="J40" i="1"/>
  <c r="G39" i="1"/>
  <c r="H38" i="1"/>
  <c r="J38" i="1"/>
  <c r="H37" i="1"/>
  <c r="J37" i="1" s="1"/>
  <c r="H36" i="1"/>
  <c r="J36" i="1"/>
  <c r="H35" i="1"/>
  <c r="J35" i="1" s="1"/>
  <c r="H34" i="1"/>
  <c r="J34" i="1" s="1"/>
  <c r="H33" i="1"/>
  <c r="J33" i="1" s="1"/>
  <c r="H32" i="1"/>
  <c r="J32" i="1"/>
  <c r="G31" i="1"/>
  <c r="H30" i="1"/>
  <c r="J30" i="1"/>
  <c r="H29" i="1"/>
  <c r="J29" i="1" s="1"/>
  <c r="J28" i="1" s="1"/>
  <c r="G28" i="1"/>
  <c r="H27" i="1"/>
  <c r="J27" i="1"/>
  <c r="H26" i="1"/>
  <c r="J26" i="1" s="1"/>
  <c r="H25" i="1"/>
  <c r="J25" i="1"/>
  <c r="H24" i="1"/>
  <c r="J24" i="1" s="1"/>
  <c r="H23" i="1"/>
  <c r="J23" i="1" s="1"/>
  <c r="H22" i="1"/>
  <c r="J22" i="1" s="1"/>
  <c r="H21" i="1"/>
  <c r="J21" i="1" s="1"/>
  <c r="H20" i="1"/>
  <c r="J20" i="1" s="1"/>
  <c r="G19" i="1"/>
  <c r="H18" i="1"/>
  <c r="J18" i="1" s="1"/>
  <c r="H17" i="1"/>
  <c r="J17" i="1" s="1"/>
  <c r="H16" i="1"/>
  <c r="J16" i="1"/>
  <c r="G15" i="1"/>
  <c r="H14" i="1"/>
  <c r="H13" i="1"/>
  <c r="J12" i="1"/>
  <c r="G12" i="1"/>
  <c r="H11" i="1"/>
  <c r="J11" i="1"/>
  <c r="H10" i="1"/>
  <c r="J10" i="1" s="1"/>
  <c r="J9" i="1" s="1"/>
  <c r="G9" i="1"/>
  <c r="H8" i="1"/>
  <c r="J8" i="1"/>
  <c r="H7" i="1"/>
  <c r="J7" i="1" s="1"/>
  <c r="H6" i="1"/>
  <c r="J6" i="1"/>
  <c r="H5" i="1"/>
  <c r="J5" i="1" s="1"/>
  <c r="G4" i="1"/>
  <c r="J4" i="1" l="1"/>
  <c r="J19" i="1"/>
  <c r="J15" i="1"/>
  <c r="J3" i="1" s="1"/>
  <c r="J31" i="1"/>
  <c r="J39" i="1"/>
  <c r="L141" i="5"/>
  <c r="L4" i="5"/>
  <c r="H3" i="5"/>
  <c r="L3" i="5" l="1"/>
</calcChain>
</file>

<file path=xl/sharedStrings.xml><?xml version="1.0" encoding="utf-8"?>
<sst xmlns="http://schemas.openxmlformats.org/spreadsheetml/2006/main" count="1317" uniqueCount="595">
  <si>
    <t>Penilaian</t>
  </si>
  <si>
    <t>Bobot Lama</t>
  </si>
  <si>
    <t>Proporsi</t>
  </si>
  <si>
    <t>Bobot Baru</t>
  </si>
  <si>
    <t>A.</t>
  </si>
  <si>
    <t>PENGUNGKIT (60)</t>
  </si>
  <si>
    <t>I.</t>
  </si>
  <si>
    <t>PEMENUHAN (20)</t>
  </si>
  <si>
    <t>MANAJEMEN PERUBAHAN</t>
  </si>
  <si>
    <t>i.</t>
  </si>
  <si>
    <t>Tim Reformasi Birokrasi (1)</t>
  </si>
  <si>
    <t>ii.</t>
  </si>
  <si>
    <t>Road Map Reformasi Birokrasi (1)</t>
  </si>
  <si>
    <t>iii.</t>
  </si>
  <si>
    <t>Pemantauan dan Evaluasi Reformasi Birokrasi (2)</t>
  </si>
  <si>
    <t>iv.</t>
  </si>
  <si>
    <t>Perubahan pola pikir dan budaya kinerja (1)</t>
  </si>
  <si>
    <t>DEREGULASI KEBIJAKAN</t>
  </si>
  <si>
    <t>Harmonisasi (2,5)</t>
  </si>
  <si>
    <t>Sistem pengendalian dalam penyusunan peraturan perundang-undangan (2,5)</t>
  </si>
  <si>
    <t>PENATAAN DAN PENGUATAN ORGANISASI</t>
  </si>
  <si>
    <t>Evaluasi (3)</t>
  </si>
  <si>
    <t>Penataan (3)</t>
  </si>
  <si>
    <t>PENATAAN TATALAKSANA</t>
  </si>
  <si>
    <t>Proses bisnis dan prosedur operasional tetap (SOP) kegiatan utama (1,5)</t>
  </si>
  <si>
    <r>
      <t xml:space="preserve">E-Government </t>
    </r>
    <r>
      <rPr>
        <b/>
        <sz val="11"/>
        <rFont val="Calibri"/>
        <family val="2"/>
        <scheme val="minor"/>
      </rPr>
      <t>(2)</t>
    </r>
  </si>
  <si>
    <t>Keterbukaan Informasi Publik (1,5)</t>
  </si>
  <si>
    <t>PENATAAN SISTEM MANAJEMEN SDM</t>
  </si>
  <si>
    <t>Perencanaan kebutuhan pegawai sesuai dengan kebutuhan organisasi (1)</t>
  </si>
  <si>
    <t>Proses penerimaan pegawai transparan, objektif, akuntabel dan bebas KKN (2)</t>
  </si>
  <si>
    <t>Pengembangan pegawai berbasis kompetensi (1)</t>
  </si>
  <si>
    <t>Promosi jabatan dilakukan secara terbuka (6)</t>
  </si>
  <si>
    <t>v.</t>
  </si>
  <si>
    <t>Penetapan kinerja individu (2)</t>
  </si>
  <si>
    <t>vi.</t>
  </si>
  <si>
    <t>Penegakan aturan disiplin/kode etik/kode perilaku pegawai (1)</t>
  </si>
  <si>
    <t>vii.</t>
  </si>
  <si>
    <t>Pelaksanaan evaluasi jabatan (1)</t>
  </si>
  <si>
    <t>viii.</t>
  </si>
  <si>
    <t>Sistem Informasi Kepegawaian (1)</t>
  </si>
  <si>
    <t>PENGUATAN AKUNTABILITAS</t>
  </si>
  <si>
    <t>Keterlibatan pimpinan (2)</t>
  </si>
  <si>
    <t>Pengelolaan Akuntabilitas Kinerja (4)</t>
  </si>
  <si>
    <t>PENGUATAN PENGAWASAN</t>
  </si>
  <si>
    <t>Gratifikasi (1,5)</t>
  </si>
  <si>
    <t>Penerapan SPIP (1,5)</t>
  </si>
  <si>
    <t>Pengaduan Masyarakat (2)</t>
  </si>
  <si>
    <t>Whistle-Blowing System (1,5)</t>
  </si>
  <si>
    <t>Penanganan Benturan Kepentingan (1,5)</t>
  </si>
  <si>
    <t>Pembangunan Zona Integritas (2,5)</t>
  </si>
  <si>
    <t>Aparat Pengawasan Intern Pemerintah (APIP) (1,5)</t>
  </si>
  <si>
    <t>PENINGKATAN KUALITAS PELAYANAN PUBLIK</t>
  </si>
  <si>
    <t>Standar Pelayanan (1)</t>
  </si>
  <si>
    <t>Budaya Pelayanan Prima (1)</t>
  </si>
  <si>
    <t>Pengelolaan Pengaduan (1,5)</t>
  </si>
  <si>
    <t>Penilaian kepuasan terhadap pelayanan (1,5)</t>
  </si>
  <si>
    <t>Pemanfaatan Teknologi Informasi (1)</t>
  </si>
  <si>
    <t>II.</t>
  </si>
  <si>
    <t>HASIL ANTARA AREA PERUBAHAN (10)</t>
  </si>
  <si>
    <t>-</t>
  </si>
  <si>
    <t>Kualitas Kebijakan</t>
  </si>
  <si>
    <t>Organisasi Berbasis Kinerja</t>
  </si>
  <si>
    <t>E-Government</t>
  </si>
  <si>
    <t>Kualitas Pengelolaan Arsip</t>
  </si>
  <si>
    <t>Kualitas Pengelolaan Pengadaan Barang dan Jasa</t>
  </si>
  <si>
    <t>Kualitas Pengelolaan Keuangan</t>
  </si>
  <si>
    <t>Kualitas Pengelolaan Aset</t>
  </si>
  <si>
    <t>Merit System</t>
  </si>
  <si>
    <t>ASN Profesional</t>
  </si>
  <si>
    <t>Kualitas Pengelolaan ASN</t>
  </si>
  <si>
    <t>Kualitas Perencanaan</t>
  </si>
  <si>
    <t>Penerapan SPIP</t>
  </si>
  <si>
    <t>Aparat Pengawasan Intern Pemerintah (APIP)</t>
  </si>
  <si>
    <t>Tingkat Kepatuhan Terhadap Standar Pelayanan Publik Sesuai Undang-undang 25 Tahun 2009</t>
  </si>
  <si>
    <t>Inovasi Pelayanan Publik</t>
  </si>
  <si>
    <t>REFORM (30)</t>
  </si>
  <si>
    <t>B.</t>
  </si>
  <si>
    <t>HASIL (40)</t>
  </si>
  <si>
    <t>AKUNTABILITAS KINERJA DAN KEUANGAN (10)</t>
  </si>
  <si>
    <t>Opini BPK (3)</t>
  </si>
  <si>
    <t>Nilai SAKIP (7)</t>
  </si>
  <si>
    <t>KUALITAS PELAYANAN PUBLIK (10)</t>
  </si>
  <si>
    <t>Indeks Persepsi Kualitas Pelayanan Publik (IPKP)</t>
  </si>
  <si>
    <t>PEMERINTAH YANG BERSIH DAN BEBAS KKN (10)</t>
  </si>
  <si>
    <t>Indeks Persepsi Anti Korupsi (IPAK)</t>
  </si>
  <si>
    <t>KINERJA ORGANISASI (10)</t>
  </si>
  <si>
    <t>Capaian Kinerja</t>
  </si>
  <si>
    <t>Kinerja Lainnya</t>
  </si>
  <si>
    <t>Tim Reformasi Birokrasi</t>
  </si>
  <si>
    <t>Road Map Reformasi Birokrasi</t>
  </si>
  <si>
    <t>Pemantauan dan Evaluasi Reformasi Birokrasi</t>
  </si>
  <si>
    <t>Perubahan pola pikir dan budaya kinerja</t>
  </si>
  <si>
    <t>Harmonisasi</t>
  </si>
  <si>
    <t>Sistem pengendalian dalam penyusunan peraturan perundang-undangan</t>
  </si>
  <si>
    <t>Keterbukaan Informasi Publik</t>
  </si>
  <si>
    <t>Sistem Informasi Kepegawaian</t>
  </si>
  <si>
    <t>Keterlibatan pimpinan</t>
  </si>
  <si>
    <t>Pengelolaan Akuntabilitas Kinerja</t>
  </si>
  <si>
    <t>Standar Pelayanan</t>
  </si>
  <si>
    <t>Budaya Pelayanan Prima</t>
  </si>
  <si>
    <t>Pengelolaan Pengaduan</t>
  </si>
  <si>
    <t>Pemanfaatan Teknologi Informasi</t>
  </si>
  <si>
    <t>Penilaian kepuasan terhadap pelayanan</t>
  </si>
  <si>
    <t>Gratifikasi</t>
  </si>
  <si>
    <t>Pengaduan Masyarakat</t>
  </si>
  <si>
    <t>Whistle-Blowing System</t>
  </si>
  <si>
    <t>Penanganan Benturan Kepentingan</t>
  </si>
  <si>
    <t>Pembangunan Zona Integritas</t>
  </si>
  <si>
    <t>ix.</t>
  </si>
  <si>
    <t>Maturitas SPIP</t>
  </si>
  <si>
    <t>Kapabilitas APIP</t>
  </si>
  <si>
    <t>x.</t>
  </si>
  <si>
    <t>Survei Internal Organisasi</t>
  </si>
  <si>
    <t>Tindak Lanjut Evaluasi</t>
  </si>
  <si>
    <t>Komitmen dalam Perubahan</t>
  </si>
  <si>
    <t>Komitmen Pimpinan</t>
  </si>
  <si>
    <t>Membangun Budaya Kerja</t>
  </si>
  <si>
    <t>Pusat</t>
  </si>
  <si>
    <t>Unit</t>
  </si>
  <si>
    <t>Peran Kebijakan</t>
  </si>
  <si>
    <t>Penyelesaian Kebijakan</t>
  </si>
  <si>
    <t>Penataan Organisasi</t>
  </si>
  <si>
    <t>Evaluasi Kelembagaan</t>
  </si>
  <si>
    <t>Penyederhanaan Organisasi</t>
  </si>
  <si>
    <t>Hasil Evaluasi Kelembagaan</t>
  </si>
  <si>
    <t>Proses bisnis dan prosedur operasional tetap (SOP)</t>
  </si>
  <si>
    <t>Sistem Pemerintahan Berbasis Elektronik (SPBE)</t>
  </si>
  <si>
    <t>Peta Proses Bisnis Mempengaruhi Penyederhanaan Jabatan</t>
  </si>
  <si>
    <t>Sistem Pemerintahan Berbasis Elektronik (SPBE) yang Terintegrasi</t>
  </si>
  <si>
    <t>Transformasi Digital Memberikan Nilai Manfaat</t>
  </si>
  <si>
    <t>Proses Penerimaan Pegawai Transparan, Objektif, Akuntabel, dan Bebas KKN</t>
  </si>
  <si>
    <t>Pengembangan Pegawai Berbasis Kompetensi</t>
  </si>
  <si>
    <t>Perencanaan Kebutuhan Pegawai sesuai dengan Kebutuhan Organisasi</t>
  </si>
  <si>
    <t>Promosi Jabatan dilakukan secara Terbuka</t>
  </si>
  <si>
    <t>Penetapan Kinerja Individu</t>
  </si>
  <si>
    <t>Penegakan Aturan Disiplin/Kode Etik/Kode Perilaku Pegawai</t>
  </si>
  <si>
    <t>Pelaksanaan Evaluasi Jabatan</t>
  </si>
  <si>
    <t>Kinerja Individu</t>
  </si>
  <si>
    <t>Evaluasi Jabatan</t>
  </si>
  <si>
    <t>Assessment Pegawai</t>
  </si>
  <si>
    <t>Pelanggaran Disiplin Pegawai</t>
  </si>
  <si>
    <t>Kebutuhan Pegawai</t>
  </si>
  <si>
    <t>Penyetaraan Jabatan</t>
  </si>
  <si>
    <t>Manajemen Talenta</t>
  </si>
  <si>
    <t>Efektifitas dan Efisiensi Anggaran</t>
  </si>
  <si>
    <t>Aplikasi Akuntabilitas Kinerja Terintegrasi</t>
  </si>
  <si>
    <r>
      <t xml:space="preserve">Pemberian </t>
    </r>
    <r>
      <rPr>
        <b/>
        <i/>
        <sz val="11"/>
        <color theme="1"/>
        <rFont val="Calibri"/>
        <family val="2"/>
        <scheme val="minor"/>
      </rPr>
      <t>Reward and Punishment</t>
    </r>
  </si>
  <si>
    <t>Kerangka Logis Kinerja</t>
  </si>
  <si>
    <t>Penyampaian Laporan Harta Kekayaan Pejabat Negara (LHKPN)</t>
  </si>
  <si>
    <t>Penyampaian Laporan Harta Kekayaan Aparatur Sipil Negara (LHKASN)</t>
  </si>
  <si>
    <t>Penanganan Pengaduan Masyarakat</t>
  </si>
  <si>
    <t>Penanganan Pengaduan Pelayanan dan Konsultasi</t>
  </si>
  <si>
    <t>a.</t>
  </si>
  <si>
    <t>Tim Reformasi Birokrasi/Penanggung jawab Reformasi Birokrasi unit kerja telah dibentuk</t>
  </si>
  <si>
    <t>A/B/C</t>
  </si>
  <si>
    <t>b.</t>
  </si>
  <si>
    <t>A/B/C/D</t>
  </si>
  <si>
    <t>c.</t>
  </si>
  <si>
    <t>Bobot</t>
  </si>
  <si>
    <t>Penjelasan</t>
  </si>
  <si>
    <t>Pilihan Jawaban</t>
  </si>
  <si>
    <t>PEMENUHAN</t>
  </si>
  <si>
    <t>PENGUNGKIT</t>
  </si>
  <si>
    <t>d.</t>
  </si>
  <si>
    <t>e.</t>
  </si>
  <si>
    <t>Telah terdapat sosialisasi/internalisasi Road Map/Rencana Kerja Reformasi Birokrasi unit kerja kepada anggota organisasi</t>
  </si>
  <si>
    <t>f.</t>
  </si>
  <si>
    <t>Rencana Kerja Reformasi Birokrasi unit kerja selaras dengan Road Map</t>
  </si>
  <si>
    <t>Ya/Tidak</t>
  </si>
  <si>
    <t>a. Rencana Kerja telah menyajikan prioritas perbaikan, target waktu, penanggungjawab, dan telah diformalkan serta telah selaras dengan Road Map
b.  Rencana Kerja telah menyajikan prioritas perbaikan, target waktu, penanggungjawab, dan telah diformalkan, namun belum selaras dengan Road Map 
c. Rencana Kerja belum menyajikan prioritas perbaikan, target waktu, dan penanggungjawab</t>
  </si>
  <si>
    <t>Pelaksanaan PMPRB dilakukan oleh Asesor sesuai dengan ketentuan yang berlaku</t>
  </si>
  <si>
    <t>g.</t>
  </si>
  <si>
    <t>Rencana aksi tindak lanjut (RATL) telah dikomunikasikan dan dilaksanakan</t>
  </si>
  <si>
    <t>h.</t>
  </si>
  <si>
    <t>a. Terdapat Rencana Aksi dan Tindak Lanjut (RATL) yang telah dikomunikasikan dan dilaksanakan
 b. Terdapat Rencana Aksi dan Tindak Lanjut (RATL) namun belum dikomunikasikan dan dilaksanakan
c. Belum terdapat Rencana Aksi Tindak Lanjut (RATL)</t>
  </si>
  <si>
    <t>A/B/C/D/E</t>
  </si>
  <si>
    <t>Agen perubahan telah membuat perubahan yang konkret di Instansi</t>
  </si>
  <si>
    <t xml:space="preserve"> </t>
  </si>
  <si>
    <t>1 Agen 1 Perubahan</t>
  </si>
  <si>
    <t>%</t>
  </si>
  <si>
    <t>Jumlah</t>
  </si>
  <si>
    <t>Perubahan yang dibuat Agen Perubahan telah terintegrasi dalam sistem manajemen</t>
  </si>
  <si>
    <t>Perubahan/inovasi yang dibuat telah diintegrasikan dalam sistem manajemen dan dimanfaatkan dalam pelaksanaan tugas/pelayanan</t>
  </si>
  <si>
    <t>- Jumlah Agen Perubahan</t>
  </si>
  <si>
    <t>- Jumlah Perubahan yang dibuat</t>
  </si>
  <si>
    <t>- Jumlah Perubahan yang telah diintegrasikan dalam sistem manajemen</t>
  </si>
  <si>
    <t>- Jumlah unit kerja seluruhnya</t>
  </si>
  <si>
    <t>- Jumlah unit kerja yang melakukan perubahan</t>
  </si>
  <si>
    <t>Instansi membangun budaya kerja positif dan menerapkan nilai-nilai organisasi dalam pelaksanaan tugas sehari-hari</t>
  </si>
  <si>
    <t>a. Budaya kerja dan nilai-nilai organisasi telah dinternalisasi ke seluruh anggota organisasi, dan penerapannya dituangkan dalam standar operasional pelaksanaan kegiatan/tugas 
b. Budaya kerja dan nilai-nilai organisasi telah dinternalisasi ke seluruh anggota organisasi, namun belum dituangkan dalam standar operasional pelaksanaan kegiatan/tugas
c. Budaya kerja dan nilai-nilai organisasi telah disusun, namun belum dinternalisasi ke seluruh anggota organisasi
d. Belum menyusun budaya kerja dan nilai-nilai organisasi</t>
  </si>
  <si>
    <t>- Jumlah kebijakan terkait pelayanan dan atau perizinan baru yang terbit</t>
  </si>
  <si>
    <t>- Jumlah kebijakan terkait pelayanan dan atau perizinan yang terbit memuat unsur kemudahan dan efisiensi pelayanan utama instansi</t>
  </si>
  <si>
    <t>a. Semua kebijakan yang terbit telah memiliki peta keterkaitan dengan kebijakan lainnya
b. Sebagian kebijakan yang terbit telah memiliki peta keterkaitan dengan kebijakan lainnya
c. Belum memiliki peta keterkaitan kebijakan yang baru terbit dengan kebijakan lainnya</t>
  </si>
  <si>
    <t>Persentase diperoleh dari Jumlah kebijakan terkait pelayanan dan atau perizinan yang terbit memuat unsur kemudahan dan efisiensi pelayanan utama instansi dibagi dengan Jumlah kebijakan terkait pelayanan dan atau perizinan baru yang terbit</t>
  </si>
  <si>
    <t>Telah dilakukan evaluasi yang bertujuan untuk menilai ketepatan fungsi dan ketepatan ukuran organisasi</t>
  </si>
  <si>
    <t>Telah dilakukan evaluasi yang mengukur jenjang organisasi</t>
  </si>
  <si>
    <t>Telah dilakukan evaluasi yang menganalisis kemungkinan duplikasi fungsi</t>
  </si>
  <si>
    <t>Telah dilakukan evaluasi yang menganalisis kemungkinan adanya pejabat yang melapor kepada lebih dari seorang atasan</t>
  </si>
  <si>
    <t>Telah dilakukan evaluasi yang menganalisis kesesuaian struktur organisasi/unit kerja dengan kinerja yang akan dihasilkan</t>
  </si>
  <si>
    <t>j.</t>
  </si>
  <si>
    <t>Telah dilakukan evaluasi yang menganalisis kemampuan struktur organisasi untuk adaptif terhadap perubahan lingkungan strategis</t>
  </si>
  <si>
    <t>Hasil evaluasi telah ditindaklanjuti dengan mengajukan perubahan organisasi</t>
  </si>
  <si>
    <t>Penyesuaian organisasi dalam rangka mewujudkan organisasi yang efektif, efisien dan tepat ukuran sesuai dengan proses bisnis,  dengan mempertimbangkan kinerja utama yang dihasilkan.</t>
  </si>
  <si>
    <t>Telah tersedia peta proses bisnis yang sesuai dengan tugas dan fungsi</t>
  </si>
  <si>
    <t>Telah disusun peta proses bisnis yang sesuai dengan dokumen rencana strategis dan rencana kerja organisasi</t>
  </si>
  <si>
    <t>Telah memiliki peta proses bisnis yang sesuai dengan tugas dan fungsi dan selaras dengan Kinerja Organisasi secara berjenjang</t>
  </si>
  <si>
    <t>Peta proses bisnis sudah dijabarkan ke dalam prosedur operasional tetap (SOP)</t>
  </si>
  <si>
    <t>Telah dilakukan penjabaran peta lintas fungsi (peta level n) ke dalam SOP</t>
  </si>
  <si>
    <t>Prosedur operasional tetap (SOP) telah diterapkan</t>
  </si>
  <si>
    <t>Peta proses bisnis dan Prosedur operasional telah dievaluasi dan disesuaikan dengan perkembangan tuntutan efisiensi, dan efektivitas birokrasi</t>
  </si>
  <si>
    <t>Telah dilakukan evaluasi terhadap peta proses bisnis yang sesuai dengan efektivitas hubungan kerja antar unit organisasi untuk menghasilkan kinerja sesuai dengan tujuan pendirian organisasi</t>
  </si>
  <si>
    <t>a. Seluruh peta proses bisnis telah dijabarkan dalam SOP
b. Sebagian besar peta proses bisnis telah dijabarkan dalam SOP
c. Sebagian kecil peta proses bisnis telah dijabarkan dalam SOP 
d. Seluruh peta proses bisnis belum dijabarkan dalam SOP</t>
  </si>
  <si>
    <t>a. Telah dilakukan penjabaran seluruh peta lintas fungsi (peta level n) ke dalam SOP
b. Telah dilakukan penjabaran sebagian peta lintas fungsi (peta level n) ke dalam SOP
c. Belum dilakukan penjabaran peta lintas fungsi (peta level n) ke dalam SOP</t>
  </si>
  <si>
    <t>a. Terdapat evaluasi terhadap efisiensi dan efektivitas peta proses bisnis dan SOP secara berkala dan seluruh hasilnya telah ditindaklanjuti
b. Terdapat evaluasi terhadap efisiensi dan efektivitas peta proses bisnis dan SOP secara berkala namun belum seluruh hasilnya ditindaklanjuti
c. Terdapat evaluasi namun belum menganalisis efisiensi dan efektivitas peta proses bisnis dan SOP
d. Belum ada evaluasi terhadap efisiensi dan efektifitas peta proses bisnis dan prosedur operasional</t>
  </si>
  <si>
    <t>a. Telah dilakukan evaluasi terhadap seluruh peta proses bisnis yang sesuai dengan efektivitas hubungan kerja antar unit organisasi untuk menghasilkan kinerja sesuai dengan tujuan pendirian organisasi
b. Telah dilakukan evaluasi terhadap sebagian peta proses bisnis yang sesuai dengan efektivitas hubungan kerja antar unit organisasi untuk menghasilkan kinerja sesuai dengan tujuan pendirian organisasi
c. Belum dilakukan evaluasi terhadap peta proses bisnis yang sesuai dengan efektivitas hubungan kerja antar unit organisasi untuk menghasilkan kinerja sesuai dengan tujuan pendirian organisasi</t>
  </si>
  <si>
    <t>Melakukan monitoring dan evaluasi pelaksanaan kebijakan keterbukaan informasi publik</t>
  </si>
  <si>
    <t>Ya, apabila telah ada kebijakan pimpinan tentang keterbukaan informasi publik</t>
  </si>
  <si>
    <t>a. Monitoring dan evaluasi pelaksanaan kebijakan keterbukaan informasi publik dilakukan secara berkala
b. Monitoring dan evaluasi pelaksanaan kebijakan keterbukaan informasi publik dilakukan  tidak berkala
c. Belum ada monitoring dan evaluasi pelaksanaan kebijakan keterbukaan informasi publik</t>
  </si>
  <si>
    <t>Telah disusun peta proses bisnis dengan adanya penyederhanaan jabatan</t>
  </si>
  <si>
    <t>a. Peta proses bisnis telah disusun dan mempengaruhi penyederhanaan seluruh jabatan
b. Peta proses bisnis telah disusun dan mempengaruhi penyederhanaan sebagian besar (lebih dari 50%) jabatan
c. Peta proses bisnis telah disusun dan mempengaruhi penyederhanaan sebagian kecil (kurang dari 50%)  jabatan
d. Peta proses bisnis telah disusun dan belum mempengaruhi penyederhanaan jabatan</t>
  </si>
  <si>
    <t>Implementasi SPBE telah terintegrasi dan mampu mendorong pelaksanaan pelayanan publik yang lebih cepat dan efisien</t>
  </si>
  <si>
    <t>Implementasi SPBE telah terintegrasi dan mampu mendorong pelaksanaan pelayanan internal organisasi yang lebih cepat dan efisien</t>
  </si>
  <si>
    <t>Perhitungan kebutuhan pegawai telah dilakukan sesuai kebutuhan unit kerja</t>
  </si>
  <si>
    <t>Analisis jabatan dan analisis beban kerja telah sesuai kebutuhan unit kerja dan selaras dengan kinerja utama</t>
  </si>
  <si>
    <t xml:space="preserve">a. Analisis jabatan dan analisis beban kerja telah sesuai kinerja yang dihasilkan
b. Analisis jabatan dan analisis beban kerja telah dilakukan kepada seluruh jabatan namun belum sesuai kinerja yang dihasilkan
c. Analisis jabatan dan analisis beban kerja hanya dilakukan kepada sebagian jabatan
d. Analisis jabatan dan analisis beban kerja belum dilakukan </t>
  </si>
  <si>
    <t>Telah dilakukan pengembangan pegawai berbasis kompetensi sesuai dengan rencana  dan kebutuhan pengembangan kompetensi</t>
  </si>
  <si>
    <t>a. Telah dilakukan pengembangan berbasis kompetensi kepada seluruh pegawai sesuai dengan rencana  dan kebutuhan pengembangan kompetensi 
b. Telah dilakukan pengembangan berbasis kompetensi kepada sebagian besar pegawai sesuai dengan rencana  dan kebutuhan pengembangan kompetensi 
c. Telah dilakukan pengembangan berbasis kompetensi kepada sebagian kecil pegawai sesuai dengan rencana  dan kebutuhan pengembangan kompetensi  
d. Belum ada pengembangan pegawai berbasis kompetensi</t>
  </si>
  <si>
    <t>Ukuran kinerja individu telah memiliki kesesuaian dengan indikator kinerja individu level diatasnya</t>
  </si>
  <si>
    <t>Pengukuran kinerja individu dilakukan secara periodik</t>
  </si>
  <si>
    <t>Telah dilakukan monitoring dan evaluasi atas pencapaian kinerja individu.</t>
  </si>
  <si>
    <t>a. Pengukuran kinerja individu dilakukan secara bulanan
b. Pengukuran kinerja individu dilakukan secara triwulanan
c. Pengukuran kinerja individu dilakukan secara semesteran
d. Pengukuran kinerja individu dilakukan secara tahunan
e. Pengukuran kinerja individu belum dilakukan</t>
  </si>
  <si>
    <t>Unit kerja telah melaksanakan evaluasi jabatan  berdasarkan SKJ</t>
  </si>
  <si>
    <t>a. Evaluasi jabatan telah dilaksanakan pada seluruh jabatan berdasarkan SKJ dan telah memberikan dampak pengembangan SDM
b. Evaluasi jabatan telah dilaksanakan pada seluruh jabatan berdasarkan SKJ namun belum memberikan dampak pengembangan SDM
c. Evaluasi jabatan hanya dilaksanakan pada sebagian jabatan berdasarkan SKJ
d. Evaluasi Jabatan dilaksanakan belum berdasarkan SKJ
e. Evaluasi Jabatan belum dilaksanakan</t>
  </si>
  <si>
    <t>Sistem informasi kepegawaian dapat diakses oleh pegawai</t>
  </si>
  <si>
    <t>Ya, apabila pegawai dapat mengakses sistem informasi kepegawaian</t>
  </si>
  <si>
    <t>Ukuran kinerja individu telah berorientasi hasil (outcome) sesuai pada levelnya</t>
  </si>
  <si>
    <t>Penurunan pelanggaran disiplin pegawai</t>
  </si>
  <si>
    <t>Persentase pernurunan pelanggaran disiplin pegawai diperoleh dari Jumlah pelanggaran tahun sebelumnya dikurangi Jumlah pelanggaran tahun ini kemudian dibagi dengan Jumlah pelanggaran tahun sebelumnya</t>
  </si>
  <si>
    <t>- Jumlah pelanggaran tahun sebelumnya</t>
  </si>
  <si>
    <t>- Jumlah pelanggaran tahun ini</t>
  </si>
  <si>
    <t>- Jumlah pelanggaran yang telah diberikan sanksi/hukuman</t>
  </si>
  <si>
    <t>Pimpinan unit kerja telah memahami kinerja yang harus dicapai dalam jangka menengah</t>
  </si>
  <si>
    <t>Pimpinan unit kerja memahami kinerja yang diperjanjikan di setiap tahun</t>
  </si>
  <si>
    <t>Pimpinan unit kerja memantau pencapaian kinerja secara berkala</t>
  </si>
  <si>
    <t>Pemutakhiran data kinerja dilakukan secara berkala</t>
  </si>
  <si>
    <t>a. Pemutakhiran data kinerja dilakukan secara bulanan
b. Pemutakhiran data kinerja dilakukan secara triwulanan
c. Pemutakhiran data kinerja dilakukan secara semesteran
d. Pemutakhiran data kinerja dilakukan secara tahunan
e. Pemutakhiran data kinerja belum dilakukan</t>
  </si>
  <si>
    <t>Penggunaan anggaran yang efektif dan efisien</t>
  </si>
  <si>
    <t>Jumlah Program/Kegiatan yang ada sebelumnya:</t>
  </si>
  <si>
    <t>- Jumlah program</t>
  </si>
  <si>
    <t>- Jumlah kegiatan</t>
  </si>
  <si>
    <t>Jumlah Program/Kegiatan yang mendukung tercapainya kinerja utama organisasi:</t>
  </si>
  <si>
    <t>Persentase Sasaran dengan capaian 100% atau lebih</t>
  </si>
  <si>
    <t>- Jumlah Sasaran Kinerja</t>
  </si>
  <si>
    <t>- Jumlah Sasaran Kinerja yang tercapai 100% atau lebih</t>
  </si>
  <si>
    <t>Persentase Anggaran yang berhasil direfocussing untuk mendukung tercapainya kinerja utama organisasi:</t>
  </si>
  <si>
    <t>- Jumlah Anggaran Total</t>
  </si>
  <si>
    <t>- Jumlah Anggaran yang berhasil direfocussing</t>
  </si>
  <si>
    <t>Merupakan Program dan Kegiatan dengan capaian Sasaran 100% atau lebih</t>
  </si>
  <si>
    <t>Persentase diperoleh dari Jumlah Sasaran Kinerja yang tercapai 100% atau lebih dibagi dengan Jumlah Sasaran Kinerja</t>
  </si>
  <si>
    <t>Mendukung tercapainya kinerja utama organisasi artinya Sasaran Kinerja tercapai 100% atau lebih
Persentase diperoleh dari Jumlah Anggaran yang berhasil direfocussing dibagi dengan Jumlah Anggaran Total</t>
  </si>
  <si>
    <t>Rupiah</t>
  </si>
  <si>
    <t>a. Peta strategis (Kerangka Logis) ada dan mengacu pada kinerja utama organisasi  dan digunakan dalam penjabaran kinerja seluruh pegawai;
b. Peta strategis (Kerangka Logis) ada dan mengacu pada kinerja utama organisasi namun belum digunakan dalam penjabaran kinerja seluruh pegawai;
c. Peta strategis (Kerangka Logis) ada namun belum mengacu pada kinerja utama organisasi dan belum digunakan dalam penjabaran kinerja seluruh pegawai;
d. Peta strategis (Kerangka Logis) belum ada.</t>
  </si>
  <si>
    <t>Penanganan gratifikasi telah diimplementasikan</t>
  </si>
  <si>
    <t>Telah dilakukan evaluasi atas kebijakan penanganan gratifikasi</t>
  </si>
  <si>
    <t xml:space="preserve">Hasil evaluasi atas penanganan gratifikasi telah ditindaklanjuti </t>
  </si>
  <si>
    <t>Ya, apabila terdapat evaluasi atas kebijakan penanganan gratifikasi</t>
  </si>
  <si>
    <t xml:space="preserve">Ya, apabila terdapat laporan tindak lanjut </t>
  </si>
  <si>
    <t>Telah dilakukan kegiatan pengendalian untuk meminimalisir risiko yang telah diidentifikasi</t>
  </si>
  <si>
    <t>Telah dilakukan pemantauan pengendalian intern</t>
  </si>
  <si>
    <t>Unit kerja telah melakukan evaluasi atas Penerapan SPI</t>
  </si>
  <si>
    <t>a. SPI telah diinformasikan dan dikomunikasikan kepada seluruh pihak terkait
b. SPI telah diinformasikan dan dikomunikasikan kepada sebagian besar pihak terkait 
c. SPI telah diinformasikan dan dikomunikasikan kepada sebagian kecil pihak terkait
d. Belum ada pihak terkait yang mendapatkan informasi dan komunikasi mengenai SPI</t>
  </si>
  <si>
    <t xml:space="preserve">a. Sistem pengendalian intern dimonitoring dan evaluasi secara berkala 
b. Sistem pengendalian intern dimonitoring dan evaluasi tidak secara berkala
c. Belum ada monitoring dan evaluasi terhadap  sistem pengendalian intern </t>
  </si>
  <si>
    <t>a. Monitoring dan evaluasi telah dilakukan secara berkala serta memberikan perbaikan dalam penerapan SPI
b. Monitoring dan evaluasi telah dilakukan secara berkala namun belum memberikan perbaikan dalam penerapan SPI
c. Monitoring dan evaluasi dilakukan belum secara berkala
d. Belum dilakukan monitoring dan evaluasi atas penerapan SPI</t>
  </si>
  <si>
    <t xml:space="preserve">Hasil penanganan pengaduan masyarakat telah ditindaklanjuti </t>
  </si>
  <si>
    <t>Telah dilakukan evaluasi atas penanganan pengaduan masyarakat</t>
  </si>
  <si>
    <t xml:space="preserve">Hasil evaluasi atas penanganan pengaduan masyarakat telah ditindaklanjuti </t>
  </si>
  <si>
    <t>a. Penanganan pengaduan masyarakat dimonitoring dan evaluasi secara berkala 
b. Penanganan pengaduan masyarakat dimonitoring dan evaluasi tidak secara berkala
c. Penanganan pengaduan masyarakat belum di monitoring dan evaluasi</t>
  </si>
  <si>
    <t>Ya, apabila terdapat laporan hasil evaluasi atas tindak lanjut penanganan pengaduan masyarakat</t>
  </si>
  <si>
    <t>Penanganan Benturan Kepentingan telah disosialisasikan</t>
  </si>
  <si>
    <t>Penanganan Benturan Kepentingan telah diimplementasikan</t>
  </si>
  <si>
    <t>Telah dilakukan evaluasi atas Penanganan Benturan Kepentingan</t>
  </si>
  <si>
    <t>Hasil evaluasi atas Penanganan Benturan Kepentingan telah ditindaklanjuti</t>
  </si>
  <si>
    <t>Ya, apabila Penanganan Benturan Kepentingan telah diimplementasikan</t>
  </si>
  <si>
    <t>a. Penanganan Benturan Kepentingan dimonitoring dan evaluasi secara berkala
b. Penanganan Benturan Kepentingan dimonitoring dan evaluasi tidak secara berkala
c. Penanganan Benturan Kepentingan belum di monitoring dan evaluasi</t>
  </si>
  <si>
    <t>Telah dilakukan pembangunan zona integritas</t>
  </si>
  <si>
    <t>a. Pembangunan zona integritas dilakukan secara intensif
b. Pembangunan zona integritas dilakikan tidak secara intensif
c. Belum ada pembangunan zona integritas</t>
  </si>
  <si>
    <t>Kewajiban Penyelenggara Negara untuk melaporkan harta kekayaan diatur dalam: 
1. Undang-Undang No. 28 Tahun 1999
2. Undang-Undang No. 30 Tahun 2002
3. Undang-Undang No. 10 Tahun 2015
4. Peraturan Komisi Pemberantasan Korupsi No. 07 Tahun 2016
5. Instruksi Presiden No. 5 Tahun 2004
6. SE MenPANRB No. SE/03/M.PAN/01/2005</t>
  </si>
  <si>
    <t>Persentase penyampaian LHKPN</t>
  </si>
  <si>
    <t>Jumlah yang harus melaporkan</t>
  </si>
  <si>
    <t>- Eselon I/II</t>
  </si>
  <si>
    <t>- Lainnya</t>
  </si>
  <si>
    <t>Jumlah yang sudah melaporkan</t>
  </si>
  <si>
    <t>Persentase penyampaian LHKASN</t>
  </si>
  <si>
    <t>Penyampaian LHKASN diatur dalam:
1. Undang-Undang No. 28 Tahun 1999
2. Undang-Undang No. 30 Tahun 2002
3. Undang-Undang No. 10 Tahun 2015
4. SE MenPANRB No. 1 Tahun 2015</t>
  </si>
  <si>
    <t>Jumlah yang harus melaporkan (ASN tidak wajib LHKPN)</t>
  </si>
  <si>
    <t>- Jumlah Eselon III</t>
  </si>
  <si>
    <t>- Jumlah Eselon IV</t>
  </si>
  <si>
    <t>- Jumlah pengaduan masyarakat yang harus ditindaklanjuti</t>
  </si>
  <si>
    <t>- Jumlah pengaduan masyarakat yang sedang diproses</t>
  </si>
  <si>
    <t>- Jumlah pengaduan masyarakat yang  selesai ditindaklanjuti</t>
  </si>
  <si>
    <t>Penilaian ini menghitung realisasi penanganan pengaduan masyarakat yang harus diselesaikan</t>
  </si>
  <si>
    <t>Persentase Penanganan Pengaduan Masyarakat</t>
  </si>
  <si>
    <t>Terdapat kebijakan standar pelayanan</t>
  </si>
  <si>
    <t>Standar pelayanan telah dimaklumatkan</t>
  </si>
  <si>
    <t>Dilakukan reviu dan perbaikan atas standar pelayanan</t>
  </si>
  <si>
    <t>Telah dilakukan berbagai upaya peningkatan kemampuan dan/atau kompetensi tentang penerapan budaya pelayanan prima</t>
  </si>
  <si>
    <t xml:space="preserve">Informasi tentang pelayanan mudah diakses melalui berbagai media </t>
  </si>
  <si>
    <t>Telah terdapat sarana layanan terpadu/terintegrasi</t>
  </si>
  <si>
    <t>Terdapat media pengaduan dan konsultasi pelayanan</t>
  </si>
  <si>
    <t>Terdapat unit yang mengelola pengaduan dan konsultasi pelayanan</t>
  </si>
  <si>
    <t>Telah dilakukan tindak lanjut atas seluruh pengaduan pelayanan untuk perbaikan kualitas pelayanan</t>
  </si>
  <si>
    <t>Telah menerapkan teknologi informasi dalam memberikan pelayanan</t>
  </si>
  <si>
    <t>Telah dilakukan perbaikan secara terus menerus</t>
  </si>
  <si>
    <t xml:space="preserve">a. Perbaikan dilakukan secara terus-menerus
b. Perbaikan dilakukan tidak secara terus menerus
c. Belum dilakukan perbaikan </t>
  </si>
  <si>
    <t>Upaya dan/atau inovasi telah mendorong perbaikan pelayanan publik pada:
1.	Kesesuaian Persyaratan
2.	Kemudahan Sistem, Mekanisme, dan Prosedur
3.	Kecepatan Waktu Penyelesaian
4.	Kejelasan Biaya/Tarif, Gratis
5.	Kualitas Produk Spesifikasi Jenis Pelayanan
6.	Kompetensi Pelaksana/Web
7.	Perilaku Pelaksana/Web
8.	Kualitas Sarana dan prasarana
9.	Penanganan Pengaduan, Saran dan Masukan</t>
  </si>
  <si>
    <t>a. Upaya dan/atau inovasi yang dilakukan telah mendorong perbaikan seluruh pelayanan publik yang prima (lebih Cepat dan mudah)
b. Upaya dan/atau inovasi yang dilakukan belum seluruhnya memberikan dampak pada perbaikan pelayanan public yang prima (Cepat dan mudah)
c. Upaya dan/atau inovasi yang dilakukan belum sesuai kebutuhan
d. Belum ada inovasi</t>
  </si>
  <si>
    <t>Upaya dan/atau inovasi pada perijinan/pelayanan telah dipermudah:
1.	Waktu lebih cepat
2.	Alur lebih pendek/singkat
3.	Terintegrasi dengan aplikasi</t>
  </si>
  <si>
    <t>Persentase diperoleh dari Jumlah perijinan/pelayanan yang telah dipermudah dibagi dengan Jumlah perijinan/pelayanan yang terdata/terdaftar</t>
  </si>
  <si>
    <t>- Jumlah perijinan/pelayanan yang terdata/terdaftar</t>
  </si>
  <si>
    <t>- Jumlah perijinan/pelayanan yang telah dipermudah</t>
  </si>
  <si>
    <t>Penanganan pengaduan pelayanan dan konsultasi dilakukan melalui berbagai kanal/media secara responsive dan bertanggung jawab</t>
  </si>
  <si>
    <t>a. Pengaduan pelayanan  dan konsultasi telah direspon dengan cepat melalui berbagai kanal/media
b. Pengaduan pelayanan dan konsultasi telah direspon dengan cepat melalui kanal/media yang terbatas
c. Pengaduan pelayanan dan konsultasi direspon lambat melalui berbagai kanal/media
d. Pengaduan pelayanan dan konsultasi direspon lambat dan kanal/media terbatas</t>
  </si>
  <si>
    <t>Rencana Kerja Reformasi Unit Kerja telah disusun dan diformalkan</t>
  </si>
  <si>
    <t>a. Target capaian reformasi sudah ada di dokumen perencanaan unit kerja dan sebagian besar (diatas 80%) sudah tercapai
b. Target capaian reformasi sudah ada di dokumen perencanaan unit kerja dan sebagian (diatas 50%) sudah tercapai
c. Target capaian reformasi sudah ada di dokumen perencanaan unit kerja dan sebagian kecil (dibawah 50%) sudah tercapai
d. Target capaian reformasi sudah ada di dokumen perencanaan unit kerja, namun belum ada yang tercapai (masih dalam tahap pembangunan)
e. Tidak ada target capaian reformasi di dokumen perencanaan unit kerja</t>
  </si>
  <si>
    <t>Jawaban</t>
  </si>
  <si>
    <t>a. Implementasi SPBE telah terintegrasi dan mampu mendorong pelaksanaan pelayanan publik yang lebih cepat dan efisien 
b. Implementasi SPBE telah mampu mendorong pelaksanaan pelayanan publik yang lebih cepat dan efisien, namun belum terintegrasi (parsial)
c. Implementasi SPBE belum mendorong pelaksanaan pelayanan publik yang lebih cepat dan efisien</t>
  </si>
  <si>
    <t>Terdapat keterlibatan pimpinan unit kerja secara aktif dan berkelanjutan dalam pelaksanaan reformasi birokrasi</t>
  </si>
  <si>
    <t>a. Telah membentuk Tim Reformasi Birokrasi/Penanggung jawab Reformasi Birokrasi unit kerja sesuai kebutuhan organisasi
b. Telah membentuk Tim Reformasi Birokrasi/Penanggung jawab Reformasi Birokrasi unit kerja namun tanpa ketetapan formal
c. Belum membentuk Tim Reformasi Birokrasi/Penanggung jawab Reformasi Birokrasi unit kerja</t>
  </si>
  <si>
    <t>Analisis jabatan dan analisis beban kerja telah dilakukan</t>
  </si>
  <si>
    <t>Telah diidentifikasi kebutuhan pengembangan kompetensi</t>
  </si>
  <si>
    <t xml:space="preserve">a. Telah diidentifikasi kebutuhan pengembangan kompetensi kepada seluruh pegawai 
b. Telah diidentifikasi kebutuhan pengembangan kompetensi kepada sebagian besar pegawai
c. Telah diidentifikasi kebutuhan pengembangan kompetensi kepada sebagian kecil pegawai 
d. Belum dilakukan identifikasi kebutuhan  pengembangan kompetensi pegawai </t>
  </si>
  <si>
    <t>Penerapan Penetapan kinerja individu</t>
  </si>
  <si>
    <t xml:space="preserve">Terdapat penilaian kinerja individu yang terkait dengan kinerja organisasi </t>
  </si>
  <si>
    <t>Hasil penilaian kinerja individu telah dijadikan dasar untuk pengembangan karir individu/pemberian reward and punishment lainnya</t>
  </si>
  <si>
    <t>a. Telah dilakukan monev atas pencapaian kinerja individu secara bulanan
b. Telah dilakukan monev atas pencapaian kinerja individu secara triwulanan
c. Telah dilakukan monev atas pencapaian kinerja individu secara semesteran
d. Telah dilakukan monev atas pencapaian kinerja individu secara tahunan
e. Belum dilakukan monev atas pencapaian kinerja individu</t>
  </si>
  <si>
    <t>Aturan disiplin/kode etik/kode perilaku instansi telah ditetapkan</t>
  </si>
  <si>
    <t>Unit kerja telah mengimplementasikan Standar Kompetensi Jabatan (SKJ)</t>
  </si>
  <si>
    <t>a. Unit kerja telah mengimplementasikan SKJ  pada seluruh jabatan sesuai kebutuhan unit kerja 
b. Unit kerja  mengimplementasikan SKJ  pada seluruh jabatan sesuai kebijakan pusat
c. Unit kerja  hanya mengimplementasikan SKJ  pada sebagian jabatan
d. SKJ belum diimplementasi</t>
  </si>
  <si>
    <t>Telah terdapat sistem pemberian penghargaan dan sanksi bagi petugas pemberi pelayanan</t>
  </si>
  <si>
    <t>Telah terdapat sistem pemberian kompensasi kepada penerima layanan bila layanan tidak sesuai standar</t>
  </si>
  <si>
    <t>Dilakukan survei kepuasan masyarakat terhadap pelayanan</t>
  </si>
  <si>
    <t>Hasil survei kepuasan masyarakat dapat diakses secara terbuka</t>
  </si>
  <si>
    <t>Dilakukan tindak lanjut atas hasil survei kepuasan masyarakat</t>
  </si>
  <si>
    <t>a. Dilakukan tindak lanjut atas seluruh hasil survei kepuasan masyarakat
b. Dilakukan tindak lanjut atas sebagian besar hasil survei kepuasan masyarakat
c. Dilakukan tindak lanjut atas sebagian kecil hasil survei kepuasan masyarakat
d. Belum dilakukan tindak lanjut atas hasil survei kepuasan masyarakat</t>
  </si>
  <si>
    <t>Telah dilakukan identifikasi, analisis, dan pemetaan terhadap kebijakan yang tidak harmonis/sinkron/bersifat mengahmbat yang akan direvisi/dihapus</t>
  </si>
  <si>
    <t>III.</t>
  </si>
  <si>
    <t>Kebijakan terkait pelayanan dan atau perizinan yang diterbitkan memuat unsur kemudahan dan efisiensi pelayanan utama unit kerja</t>
  </si>
  <si>
    <t>a. Telah dilakukan evaluasi yang mengukur seluruh jenjang organisasi
b. Telah dilakukan evaluasi yang mengukur sebagian jenjang organisasi
c. Belum dilakukan evaluasi yang mengukur jenjang organisasi</t>
  </si>
  <si>
    <t>a. Telah dilakukan evaluasi untuk menilai ketepatan seluruh fungsi dan ukuran organisasi
b. Telah dilakukan evaluasi untuk menilai ketepatan sebagian fungsi dan ukuran organisasi
c. Belum dilakukan evaluasi untuk menilai ketepatan fungsi dan ukuran organisasi</t>
  </si>
  <si>
    <t>a. Telah dilakukan evaluasi yang menganalisis seluruh kemungkinan duplikasi fungsi
b. Telah dilakukan evaluasi yang menganalisis sebagian kemungkinan duplikasi fungsi
c. Belum dilakukan evaluasi yang menganalisis kemungkinan duplikasi fungsi</t>
  </si>
  <si>
    <t>a. Telah dilakukan evaluasi yang menganalisis kemungkinan seluruh pejabat  melapor kepada lebih dari seorang atasan
b. Telah dilakukan evaluasi yang menganalisis kemungkinan sebagian pejabat  melapor kepada lebih dari seorang atasan
c. Belum  dilakukan evaluasi yang menganalisis kemungkinan adanya pejabat yang melapor kepada lebih dari seorang atasan</t>
  </si>
  <si>
    <t>Telah dilakukan evaluasi kesesuaian tugas dan fungsi dengan sasaran kinerja unit kerja di atasnya</t>
  </si>
  <si>
    <t>Telah dilakukan evaluasi yang menganalisis rentang kendali terhadap struktur yang langsung berada di bawahnya</t>
  </si>
  <si>
    <t>a. Telah disusun struktur organisasi yang mempunyai rentang kendali yang luas dengan jumlah struktur yang langsung dibawahnya
b. Telah disusun struktur organisasi yang mempunyai rentang kendali yang sedang dengan jumlah struktur yang langsung dibawahnya
c. Telah disusun struktur organisasi yang mempunyai rentang kendali yang sempit dengan jumlah struktur yang langsung dibawahnya</t>
  </si>
  <si>
    <t>a. Telah dilakukan evaluasi yang menganalisis kesesuaian seluruh struktur organisasi dengan kinerja yang akan dihasilkan
b. Telah dilakukan evaluasi yang menganalisis kesesuaian sebagian struktur organisasi dengan kinerja yang akan dihasilkan
c. Belum dilakukan evaluasi yang menganalisis kesesuaian struktur organisasi dengan kinerja yang akan dihasilkan</t>
  </si>
  <si>
    <t>Telah dilakukan evaluasi atas kesesuaian struktur organisasi dengan mandat /kewenangan</t>
  </si>
  <si>
    <t>a. Telah dilakukan evaluasi  atas kesesuaian seluruh struktur organisasi dengan mandat
b. Telah dilakukan evaluasi  atas kesesuaian sebagian struktur organisasi dengan mandat
c. Belum dilakukan evaluasi atas kesesuaian struktur organisasi dengan mandat</t>
  </si>
  <si>
    <t>Telah dilakukan evaluasi yang menganalisis kemungkinan tumpang tindih fungsi dengan unit kerja lain</t>
  </si>
  <si>
    <t>a. Sudah ada usulan perubahan organisasi sesuai dengan proses bisnis,  dengan mempertimbangkan kinerja utama yang dihasilkan
b. Sudah ada usulan perubahan organisasi namun belum mengacu pada proses bisnis/kinerja utama yang dihasilkan
c. Belum ada usulan</t>
  </si>
  <si>
    <t>Telah disusun peta proses bisnis yang sesuai dengan pedoman penyusunan Peta Proses Bisnis</t>
  </si>
  <si>
    <t>a. Seluruh Prosedur operasional tetap (SOP) telah diterapkan
b. Sebagian besar Prosedur operasional tetap (SOP) telah diterapkan
c. Sebagian kecil Prosedur operasional tetap (SOP) telah diterapkan
d. Seluruh Prosedur operasional tetap (SOP) belum diterapkan</t>
  </si>
  <si>
    <t>a. Implementasi SPBE telah terintegrasi dan mampu mendorong pelaksanaan pelayanan internal unit kerja yang lebih cepat dan efisien 
b. Implementasi SPBE telah mampu mendorong pelaksanaan pelayanan internal unit kerja yang lebih cepat dan efisien, namun belum terintegrasi (parsial)
c. Implementasi SPBE belum mendorong pelaksanaan pelayanan internal unit kerja yang lebih cepat dan efisien</t>
  </si>
  <si>
    <t xml:space="preserve">Transformasi digital pada bidang proses bisnis utama telah mampu memberikan nilai manfaat bagi unit kerja secara optimal </t>
  </si>
  <si>
    <t>a. Kriteria huruf b telah terpenuhi dan penerapan atau penggunaan dari manfaat/dampak dari transformasi digital pada bidang proses bisnis utama bagi unit kerja telah dilakukan validasi dan evaluasi serta ditindaklanjuti secara berkelanjutan.
b. Kriteria huruf c telah terpenuhi dan manfaat/dampak dari transformasi digital pada bidang proses bisnis utama telah diterapkan/digunakan oleh unit kerja sesuai dengan sasaran dan target manfaat/dampak.
c. Kriteria huruf d telah terpenuhi dan manfaat/dampak dari transformasi digital pada bidang proses bisnis utama telah mampu direalisasikan pada unit kerja sesuai dengan sasaran dan target manfaat/dampak.
d. Kriteria huruf e telah terpenuhi dan kapabilitas prakiraan dan pelacakan terhadap sasaran dan target manfaat/dampak dari transformasi digital pada bidang proses bisnis utama.
e. Sasaran dan target manfaat/dampak dari transformasi digital pada bidang proses bisnis utama telah direncanakan, didefinisikan, dan ditetapkan.</t>
  </si>
  <si>
    <t>Transformasi digital pada bidang administrasi pemerintahan telah mampu memberikan nilai manfaat bagi unit kerja secara optimal</t>
  </si>
  <si>
    <t>a. Kriteria huruf b telah terpenuhi dan penerapan atau penggunaan dari manfaat/dampak dari transformasi digital pada bidang administrasi pemerintahan bagi unit kerja telah dilakukan validasi dan evaluasi serta ditindaklanjuti secara berkelanjutan.
b. Kriteria huruf c telah terpenuhi dan manfaat/dampak dari transformasi digital pada bidang administrasi pemerintahan telah diterapkan/digunakan oleh unit kerja sesuai dengan sasaran dan target manfaat/dampak.
c. Kriteria huruf d telah terpenuhi dan manfaat/dampak dari transformasi digital pada bidang administrasi pemerintahan telah mampu direalisasikan pada unit kerja sesuai dengan sasaran dan target manfaat/dampak.
d. Kriteria huruf e telah terpenuhi dan kapabilitas prakiraan dan pelacakan terhadap sasaran dan target manfaat/dampak dari transformasi digital pada bidang administrasi pemerintahan.
e. Sasaran dan target manfaat/dampak dari transformasi digital pada bidang administrasi pemerintahan telah direncanakan, didefinisikan, dan ditetapkan.</t>
  </si>
  <si>
    <t>Transformasi digital pada bidang pelayanan publik telah mampu memberikan nilai manfaat bagi unit kerja secara optimal</t>
  </si>
  <si>
    <t>a. Kriteria huruf b telah terpenuhi dan penerapan atau penggunaan dari manfaat/dampak dari transformasi digital pada bidang pelayanan publik bagi unit kerja telah dilakukan validasi dan evaluasi serta ditindaklanjuti secara berkelanjutan.
b. Kriteria huruf c telah terpenuhi dan manfaat/dampak dari transformasi digital pada bidang pelayanan publik telah diterapkan/digunakan oleh unit kerja sesuai dengan sasaran dan target manfaat/dampak.
c. Kriteria huruf d telah terpenuhi dan manfaat/dampak dari transformasi digital pada bidang pelayanan publik telah mampu direalisasikan pada unit kerja sesuai dengan sasaran dan target manfaat/dampak.
d. Kriteria huruf e telah terpenuhi dan kapabilitas prakiraan dan pelacakan terhadap sasaran dan target manfaat/dampak dari transformasi digital pada bidang pelayanan publik.
e. Sasaran dan target manfaat/dampak dari transformasi digital pada bidang pelayanan publik telah direncanakan, didefinisikan, dan ditetapkan.</t>
  </si>
  <si>
    <t>a. Pimpinan unit kerja menindaklanjuti hasil pemantauan rencana aksi secara berkala
b. Pimpinan unit kerja memantau pencapaian rencana aksi secara berkala, namun tidak menindaklanjuti hasil pemantauan rencana aksi secara berkala
c. Pimpinan unit kerja hanya menyusun rencana aksi pencapaian kinerja secara berkala
d. Pimpinan unit kerja tidak membuat rencana aksi pencapaian kinerja</t>
  </si>
  <si>
    <t>a. Terdapat upaya peningkatan kapasitas seluruh SDM yang menangani akuntabilitas kinerja
b. Terdapat upaya peningkatan kapasitas sebagian besar SDM yang menangani akuntabilitas kinerja
c. Terdapat upaya peningkatan kapasitas sebagian kecil SDM yang menangani akuntabilitas kinerja
d. Belum ada upaya peningkatan kapasitas SDM yang menangani akuntabilitas kinerja</t>
  </si>
  <si>
    <t>Terdapat Peta strategis yang mengacu pada kinerja utama (Kerangka Logis Kinerja) organisasi dan dijadikan dalam penentuan kinerja seluruh pegawai</t>
  </si>
  <si>
    <t>Telah dilakukan penilaian risiko unit kerja</t>
  </si>
  <si>
    <t>Telah mengidentifikasi lingkungan pengendalian</t>
  </si>
  <si>
    <t>a. Unit kerja telah mengidentifikasi seluruh lingkungan pengendalian
b. Unit kerja telah mengidentifikasi sebagian lingkungan pengendalian
c. Unit kerja belum mengidentifikasi lingkungan pengendalian</t>
  </si>
  <si>
    <t xml:space="preserve">a. Unit kerja telah menilai seluruh risiko 
b. Unit kerja telah menilai sebagian besar risiko 
c. Unit kerja telah menilai sebagian kecil risiko 
d. Unit kerja belum melaksanakan penilaian risiko </t>
  </si>
  <si>
    <t>a. Seluruh risiko yang telah diidentifikasi telah diminimalisir melalui kegiatan pengendalian
b. Sebagian besar risiko yang telah diidentifikasi telah diminimalisir melalui kegiatan pengendalian
c. Sebagian kecil risiko yang telah diidentifikasi telah diminimalisir melalui kegiatan pengendalian
d. Risiko belum dikendalikan</t>
  </si>
  <si>
    <t>Ya, apabila terdapat Dokumen penandatanganan pakta integritas</t>
  </si>
  <si>
    <t>Telah dilakukan evaluasi atas pembangunan zona integritas</t>
  </si>
  <si>
    <t>Telah dilakukan pencanangan Pembangunan zona integritas level unit kerja</t>
  </si>
  <si>
    <t>a. Pembangunan zona integritas telah dimonitor dan evaluasi secara berkala
b. Pembangunan zona integritas telah dimonitor dan evaluasi tidak secara berkala
c. Pembangunan zona integritas belum di monitor dan evaluasi</t>
  </si>
  <si>
    <t>Nilai</t>
  </si>
  <si>
    <t xml:space="preserve"> %</t>
  </si>
  <si>
    <t>Catatan/Keterangan/ Penjelasan</t>
  </si>
  <si>
    <t>Total Bobot</t>
  </si>
  <si>
    <t>Terdapat upaya peningkatan kapasitas SDM yang menangani akuntabilitas kinerja</t>
  </si>
  <si>
    <t>Para asesor mencapai konsensus atas pengisian kertas kerja sebelum menetapkan nilai PMPRB</t>
  </si>
  <si>
    <t>Pimpinan unit kerja terlibat secara langsung pada saat penyusunan Renstra</t>
  </si>
  <si>
    <t>Pimpinan unit kerja terlibat secara langsung pada saat penyusunan Penetapan Kinerja</t>
  </si>
  <si>
    <t>Kebijakan yang diterbitkan memiliki peta keterkaitan dengan kebijakan lainnya</t>
  </si>
  <si>
    <t>REFORM</t>
  </si>
  <si>
    <t>Adanya kebijakan pimpinan tentang keterbukaan informasi publik</t>
  </si>
  <si>
    <t>Pimpinan memiliki komitmen terhadap pelaksanaan reformasi birokrasi, dengan adanya target capaian reformasi yang jelas di dokumen perencanaan</t>
  </si>
  <si>
    <t>- Jumlah Fungsional dan Pelaksana</t>
  </si>
  <si>
    <t>Pemanfaatan Aplikasi Akuntabilitas Kinerja</t>
  </si>
  <si>
    <t>Aplikasi yang terintegrasi telah dimanfaatkan untuk menciptakan efektifitas dan efisiensi anggaran</t>
  </si>
  <si>
    <t>a. Aplikasi yang terintegrasi telah dimanfaatkan sebagai alat monitoring kinerja sehingga menghasilkan efektivitas dan efisiensi penganggaran
b. Aplikais yang terintegrasi telah dimanfaatkan sebagai alat monitoring kinerja namun belum menunjukkan efektivitas dan efisiensi penganggaran
c. Aplikasi belum terintegrasi namun sudah dimanfaatkan untuk monitoring kinerja
d. Aplikasi belum digunakan untuk pemanfaatan monitoring kinerja</t>
  </si>
  <si>
    <r>
      <t>Instansi mendorong unit kerja untuk melakukan perubahan (</t>
    </r>
    <r>
      <rPr>
        <i/>
        <sz val="11"/>
        <color theme="1"/>
        <rFont val="Calibri"/>
        <family val="2"/>
        <scheme val="minor"/>
      </rPr>
      <t>reform</t>
    </r>
    <r>
      <rPr>
        <sz val="11"/>
        <color theme="1"/>
        <rFont val="Calibri"/>
        <family val="2"/>
        <scheme val="minor"/>
      </rPr>
      <t>)</t>
    </r>
  </si>
  <si>
    <r>
      <t>Bentuk perubahan (</t>
    </r>
    <r>
      <rPr>
        <i/>
        <sz val="11"/>
        <color theme="1"/>
        <rFont val="Calibri"/>
        <family val="2"/>
        <scheme val="minor"/>
      </rPr>
      <t>reform</t>
    </r>
    <r>
      <rPr>
        <sz val="11"/>
        <color theme="1"/>
        <rFont val="Calibri"/>
        <family val="2"/>
        <scheme val="minor"/>
      </rPr>
      <t>) yang dilakukan unit kerja, misalnya: pembangunan zona integritas, pembuatan inovasi, dsb</t>
    </r>
  </si>
  <si>
    <t>Hasil evaluasi telah ditindaklanjuti dengan penyederhanaan birokrasi</t>
  </si>
  <si>
    <t>a. Terdapat penetapan Standar Pelayanan terhadap seluruh jenis pelayanan, dan sesuai asas serta komponen standar pelayanan publik yang berlaku
b. Terdapat penetapan Standar Pelayanan terhadap sebagian jenis pelayanan, dan sesuai asas serta komponen standar pelayanan publik yang berlaku
c. Terdapat penetapan Standar Pelayanan terhadap seluruh jenis pelayanan, namun tidak sesuai asas serta komponen standar pelayanan publik yang berlaku
d. Terdapat penetapan Standar Pelayanan terhadap sebagian jenis pelayanan, namun tidak sesuai asas serta komponen standar pelayanan publik yang berlaku
e. Standar Pelayanan belum ditetapkan</t>
  </si>
  <si>
    <t>a. Dilakukan reviu dan perbaikan atas standar pelayanan dan dilakukan dengan melibatkan stakeholders (antara lain : tokoh masyarakat,  akademisi, dunia usaha, dan lembaga swadaya masyarakat), serta memanfaatkan masukan hasil SKM dan pengaduan masyarakat
b. Dilakukan reviu dan perbaikan atas standar pelayanan dan dilakukan dengan memanfaatkan masukan hasil SKM dan pengaduan masyarakat, namun tanpa melibatkan stakeholders
c. Dilakukan reviu dan perbaikan atas standar pelayanan, namun  dilakukan tanpa memanfaatkan masukan hasil SKM dan pengaduan masyarakat, serta tanpa melibatkan stakeholders
d. Belum dilakukan reviu dan perbaikan atas standar pelayanan</t>
  </si>
  <si>
    <t>a. Standar pelayanan telah dimaklumatkan pada seluruh jenis pelayanan dan dipublikasikan minimal di website
b. Standar pelayanan telah dimaklumatkan pada sebagian besar jenis pelayanan dan dipublikasikan minimal di website
c. Standar pelayanan telah dimaklumatkan pada sebagian kecil  jenis pelayanan dan belum dipublikasikan
d. Standar pelayanan belum dimaklumatkan pada seluruh jenis pelayanan dan belum dipublikasikan</t>
  </si>
  <si>
    <t>a. Telah dilakukan pelatihan/sosialisasi pelayanan prima, sehingga seluruh petugas/pelaksana layanan memiliki kompetensi sesuai kebutuhan jenis layanan
b. Telah dilakukan pelatihan/sosialisasi pelayanan prima, sehingga sebagian besar petugas/pelaksana layanan memiliki kompetensi sesuai kebutuhan jenis layanan 
c. Telah dilakukan pelatihan/sosialisasi pelayanan prima namun secara terbatas, sehingga hanya sebagian kecil petugas/pelaksana layanan yang memiliki kompetensi sesuai kebutuhan jenis layanan 
d. Belum dilakukan pelatihan/sosialisasi pelayanan prima, dan seluruh petugas/pelaksana layanan belum memiliki kompetensi sesuai kebutuhan jenis layanan</t>
  </si>
  <si>
    <t>a. Apabila seluruh pelayanan sudah dilakukan secara terpadu dan sarana prasarana layanan memenuhi standar sarpras
b. Apabila sebagian pelayanan sudah dilakukan secara terpadu dan sarana prasarana layanan memenuhi standar sarpras
c. Apabila sebagian pelayanan sudah dilakukan secara terpadu, namun sarana prasarana layanan belum memenuhi standar sarpras
d. Apabila pelayanan belum terpadu</t>
  </si>
  <si>
    <t>a. Inovasi pelayanan telah mendapatkan pengakuan secara internasional dan/atau nasional dan telah direplikasi oleh instansi lain
b. Inovasi pelayanan telah mendapatkan pengakuan secara internasional dan/atau nasional tetapi belum direplikasi oleh instansi lain
c. Inovasi pelayanan belum mendapatkan pengakuan secara internasional dan/atau nasional tetapi telah direplikasi oleh instansi lain
d. Belum terdapat inovasi pelayanan</t>
  </si>
  <si>
    <t>a. Survei kepuasan masyarakat terhadap pelayanan dilakukan minimal 4 kali dalam setahun
b. Survei kepuasan masyarakat terhadap pelayanan dilakukan minimal 3 kali dalam setahun
c. Survei kepuasan masyarakat terhadap pelayanan dilakukan minimal 2 kali dalam setahun
d. Survei kepuasan masyarakat terhadap pelayanan dilakukan minimal 1 kali dalam setahun
e. Belum dilakukan survei kepuasan masyarakat terhadap pelayanan</t>
  </si>
  <si>
    <t>a. Terdapat pelayanan yang menggunakan teknologi informasi pada seluruh proses pemberian layanan
b. Terdapat pelayanan yang menggunakan teknologi informasi pada sebagian besar proses pemberian layanan
c. Terdapat pelayanan yang menggunakan teknologi informasi pada sebagian kecil proses pemberian layanan
d. Terdapat pelayanan yang belum menggunakan teknologi informasi pada proses pemberian pelayanan</t>
  </si>
  <si>
    <t>Tim Reformasi Birokrasi/Penanggung jawab Reformasi Birokrasi unit kerja telah melaksanakan tugas sesuai rencana kerja</t>
  </si>
  <si>
    <t>Tim Reformasi Birokrasi/Penanggung jawab Reformasi Birokras unit kerja telah melakukan monitoring dan evaluasi rencana kerja, dan hasil evaluasi telah ditindaklanjuti</t>
  </si>
  <si>
    <t>a. Seluruh anggota organisasi telah mendapatkan sosialisasi dan internalisasi Rencana Kerja Reformasi Birokrasi
b. Sebagian besar anggota organisasi telah mendapatkan sosialisasi dan internalisasi Rencana Kerja Reformasi Birokrasi
c. Sebagian kecil anggota organisasi telah mendapatkan sosialisasi dan internalisasi Rencana Kerja Reformasi Birokrasi
d. Belum ada anggota organisasi yang mendapatkan sosialisasi dan internalisasi Rencana Kerja Reformasi Birokrasi</t>
  </si>
  <si>
    <t>a. Seluruh rencana kerja telah dimonitoring dan di evaluasi, dan hasil evaluasi telah ditindaklanjuti 
b. Sebagian besar rencana kerja telah dimonitoring dan di evaluasi, dan hasil evaluasi telah ditindaklanjuti
c. Sebagian kecil rencana kerja telah dimonitoring dan di evaluasi, dan hasil evaluasi telah ditindaklanjuti
d. Rencana kerja belum dimonitoring dan di evaluasi</t>
  </si>
  <si>
    <t>a. Seluruh tugas telah dilaksanakan oleh Tim Reformasi Birokrasi/Penanggung jawab Reformasi Birokrasi unit kerja sesuai dengan rencana kerja
b. Sebagian besar tugas telah dilaksanakan oleh Tim Reformasi Birokrasi/Penanggung jawab Reformasi Birokrasi unit kerja sesuai dengan rencana kerja
c. Sebagian kecil tugas telah dilaksanakan oleh Tim Reformasi Birokrasi/Penanggung jawab Reformasi Birokrasi unit kerja sesuai dengan rencana kerja
d. Belum ada tugas yang dilaksanakan oleh Tim Reformasi Birokrasi/Penanggung jawab Reformasi Birokrasi unit kerja sesuai dengan rencana kerja</t>
  </si>
  <si>
    <t>Penanggungjawab RB internal unit kerja telah melakukan pemantauan dan evaluasi pelaksanaan rencana kerja</t>
  </si>
  <si>
    <t>a. Terdapat penunjukan keikutsertaan pejabat struktural lapis kedua sebagai asesor PMPRB dan yang bersangkutan terlibat sepenuhnya sejak tahap awal hingga akhir proses PMPRB
b. Terdapat penunjukan keikutsertaan pejabat struktural lapis kedua sebagai asesor PMPRB, tetapi partisipasinya tidak meliputi seluruh proses PMPRB
c. Terdapat penetapan pejabat struktural lapis kedua sebagai asesor PMPRB, tetapi fungsi asesor dari unit tersebut dilakukan oleh pegawai lain 
d. Belum ada partisipasi pejabat struktural lapis kedua sebagai asesor PMPRB</t>
  </si>
  <si>
    <t>a. Mayoritas koordinator assessor mencapai konsensus dan seluruh kriteria dibahas 
 b. Tidak seluruh koordinator  assessor mencapai konsensus dan/atau tidak seluruh kriteria dibahas
c. Para asesor ebelum menetapkan nilai PMPRB dan/atau tidak ada kriteria yang dibahas</t>
  </si>
  <si>
    <t>a. Seluruh rencana kerja telah dimonitoring dan di evaluasi, dan hasil evaluasi telah ditindaklanjuti
b. Sebagian besar rencana kerja telah dimonitoring dan di evaluasi, dan hasil evaluasi telah ditindaklanjuti
c. Sebagian kecil rencana kerja telah dimonitoring dan di evaluasi, dan hasil evaluasi telah ditindaklanjuti
d. Rencana kerja belum dimonitoring dan di evaluasi</t>
  </si>
  <si>
    <t>a. Pimpinan unit kerja terlibat secara aktif dan berkelanjutan dalam seluruh pelaksanaan Reformasi Birokrasi
b. Pimpinan unit kerja terlibat secara aktif dan berkelanjutan dalam sebagian besar pelaksanaan Reformasi Birokrasi
c. Pimpinan unit kerja terlibat secara aktif dan berkelanjutan dalam sebagian kecil pelaksanaan Reformasi Birokrasi
d. Pimpinan unit kerja belum terlibat secara aktif dan berkelanjutan dalam pelaksanaan Reformasi Birokrasi</t>
  </si>
  <si>
    <r>
      <t xml:space="preserve">Terdapat upaya untuk menggerakkan unit kerja dalam melakukan perubahan melalui pembentukan </t>
    </r>
    <r>
      <rPr>
        <i/>
        <sz val="11"/>
        <color theme="1"/>
        <rFont val="Calibri"/>
        <family val="2"/>
        <scheme val="minor"/>
      </rPr>
      <t xml:space="preserve">agent of change </t>
    </r>
    <r>
      <rPr>
        <sz val="11"/>
        <color theme="1"/>
        <rFont val="Calibri"/>
        <family val="2"/>
        <scheme val="minor"/>
      </rPr>
      <t>ataupun</t>
    </r>
    <r>
      <rPr>
        <i/>
        <sz val="11"/>
        <color theme="1"/>
        <rFont val="Calibri"/>
        <family val="2"/>
        <scheme val="minor"/>
      </rPr>
      <t xml:space="preserve"> role model</t>
    </r>
  </si>
  <si>
    <r>
      <t xml:space="preserve">a. Telah terdapat </t>
    </r>
    <r>
      <rPr>
        <i/>
        <sz val="11"/>
        <color theme="1"/>
        <rFont val="Calibri"/>
        <family val="2"/>
        <scheme val="minor"/>
      </rPr>
      <t xml:space="preserve">Agent of Change </t>
    </r>
    <r>
      <rPr>
        <sz val="11"/>
        <color theme="1"/>
        <rFont val="Calibri"/>
        <family val="2"/>
        <scheme val="minor"/>
      </rPr>
      <t>dan</t>
    </r>
    <r>
      <rPr>
        <i/>
        <sz val="11"/>
        <color theme="1"/>
        <rFont val="Calibri"/>
        <family val="2"/>
        <scheme val="minor"/>
      </rPr>
      <t xml:space="preserve"> role model</t>
    </r>
    <r>
      <rPr>
        <sz val="11"/>
        <color theme="1"/>
        <rFont val="Calibri"/>
        <family val="2"/>
        <scheme val="minor"/>
      </rPr>
      <t xml:space="preserve"> yang dibentuk secara formal dan telah memberikan kontribusi perubahan terhadap unit kerja
b. Telah terdapat</t>
    </r>
    <r>
      <rPr>
        <i/>
        <sz val="11"/>
        <color theme="1"/>
        <rFont val="Calibri"/>
        <family val="2"/>
        <scheme val="minor"/>
      </rPr>
      <t xml:space="preserve"> Agent of Change </t>
    </r>
    <r>
      <rPr>
        <sz val="11"/>
        <color theme="1"/>
        <rFont val="Calibri"/>
        <family val="2"/>
        <scheme val="minor"/>
      </rPr>
      <t>dan</t>
    </r>
    <r>
      <rPr>
        <i/>
        <sz val="11"/>
        <color theme="1"/>
        <rFont val="Calibri"/>
        <family val="2"/>
        <scheme val="minor"/>
      </rPr>
      <t xml:space="preserve"> role model </t>
    </r>
    <r>
      <rPr>
        <sz val="11"/>
        <color theme="1"/>
        <rFont val="Calibri"/>
        <family val="2"/>
        <scheme val="minor"/>
      </rPr>
      <t xml:space="preserve"> yang dibentuk secara formal namun belum memberikan kontribusi perubahan terhadap unit kerja
c. Sudah terdapat upaya pembentukan </t>
    </r>
    <r>
      <rPr>
        <i/>
        <sz val="11"/>
        <color theme="1"/>
        <rFont val="Calibri"/>
        <family val="2"/>
        <scheme val="minor"/>
      </rPr>
      <t xml:space="preserve">Agent of Change </t>
    </r>
    <r>
      <rPr>
        <sz val="11"/>
        <color theme="1"/>
        <rFont val="Calibri"/>
        <family val="2"/>
        <scheme val="minor"/>
      </rPr>
      <t>dan</t>
    </r>
    <r>
      <rPr>
        <i/>
        <sz val="11"/>
        <color theme="1"/>
        <rFont val="Calibri"/>
        <family val="2"/>
        <scheme val="minor"/>
      </rPr>
      <t xml:space="preserve"> role model </t>
    </r>
    <r>
      <rPr>
        <sz val="11"/>
        <color theme="1"/>
        <rFont val="Calibri"/>
        <family val="2"/>
        <scheme val="minor"/>
      </rPr>
      <t xml:space="preserve"> namun secara formal belum dilakukan
d. Belum ada upaya untuk membentuk </t>
    </r>
    <r>
      <rPr>
        <i/>
        <sz val="11"/>
        <color theme="1"/>
        <rFont val="Calibri"/>
        <family val="2"/>
        <scheme val="minor"/>
      </rPr>
      <t xml:space="preserve">Agent of Change </t>
    </r>
    <r>
      <rPr>
        <sz val="11"/>
        <color theme="1"/>
        <rFont val="Calibri"/>
        <family val="2"/>
        <scheme val="minor"/>
      </rPr>
      <t>dan</t>
    </r>
    <r>
      <rPr>
        <i/>
        <sz val="11"/>
        <color theme="1"/>
        <rFont val="Calibri"/>
        <family val="2"/>
        <scheme val="minor"/>
      </rPr>
      <t xml:space="preserve"> role model </t>
    </r>
  </si>
  <si>
    <t>a. Telah dilakukan identifikasi, analisis, dan pemetaan terhadap seluruh kebijakan yang tidak harmonis/sinkron/bersifat menghambat 
b. Telah dilakukan identifikasi, analisis, dan pemetaan terhadap sebagian kebijakan yang tidak harmonis/sinkron/bersifat menghambat
c. Belum dilakukan identifikasi, analisis, dan pemetaan terhadap kebijakan yang tidak harmonis/sinkron/bersifat menghambat</t>
  </si>
  <si>
    <t>Telah dilakukan revisi kebijakan yang tidak harmonis/tidak sinkron/bersifat menghambat</t>
  </si>
  <si>
    <t>a. Revisi atas kebijakan yang tidak harmonis/tidak sinkron/bersifat menghambat telah selesai dilakukan, atau tidak ditemukan adanya kebijakan yang tidak harmonis
b. Upaya revisi atas kebijakan yang tidak harmonis/tidak sinkron/bersifat menghambat telah dilakukan, namun belum selesai
c. Belum dilakukan upaya revisi atas kebijakann yang tidak harmonis/tidak sinkron/ bersifat menghambat</t>
  </si>
  <si>
    <t>a. Telah dilakukan evaluasi kesesuaian seluruh tugas dan fungsi dengan sasaran kinerja
b. Telah dilakukan evaluasi kesesuaian sebagian tugas dan fungsi dengan sasaran kinerja
c. Belum dilakukan evaluasi kesesuaian tugas dan fungsi dengan sasaran kinerja</t>
  </si>
  <si>
    <t>a. Telah dilakukan evaluasi yang menganalisis kemungkinan tumpang tindih seluruh fungsi
b. Telah dilakukan evaluasi yang menganalisis kemungkinan tumpang tindih sebagian fungsi
c. Belum dilakukan evaluasi yang menganalisis kemungkinan tumpang tindih fungsi</t>
  </si>
  <si>
    <t>a. Telah dilakukan evaluasi yang menganalisis kemampuan seluruh struktur organisasi untuk adaptif terhadap perubahan lingkungan strategis
b. Telah dilakukan evaluasi yang menganalisis kemampuan sebagian struktur organisasi untuk adaptif terhadap perubahan lingkungan strategis
c. Belum dilakukan evaluasi yang menganalisis kemampuan struktur organisasi untuk adaptif terhadap perubahan lingkungan strategis</t>
  </si>
  <si>
    <t>a. Seluruh hasil evaluasi telah ditindaklanjuti dengan mengajukan penyederhanaan birokrasi 
b. Sebagian besar hasil evaluasi telah ditindaklanjuti dengan mengajukan penyederhanaan birokrasi 
c. Sebagian kecil hasil evaluasi telah ditindaklanjuti dengan mengajukan penyederhanaan birokrasi 
d. Hasil evaluasi belum  ditindaklanjuti</t>
  </si>
  <si>
    <t>a. Seluruh hasil evaluasi telah ditindaklanjuti dengan mengajukan perubahan organisasi
b. Sebagian besar hasil evaluasi telah ditindaklanjuti dengan mengajukan perubahan organisasi
c. Sebagian kecil hasil evaluasi telah ditindaklanjuti dengan mengajukan perubahan organisasi
d. Hasil evaluasi belum ditindaklanjuti</t>
  </si>
  <si>
    <t>a. Seluruh peta proses bisnis telah disusun sesuai dengan pedoman penyusunan Peta Proses Bisnis Kementerian/Lembaga/Pemerintah Daerah
b. Sebagian peta proses bisnis telah disusun sesuai dengan pedoman penyusunan Peta Proses Bisnis Kementerian/Lembaga/Pemerintah Daerah
c. Peta proses bisnis belum disusun sesuai dengan pedoman penyusunan Peta Proses Bisnis Kementerian/Lembaga/Pemerintah Daerah</t>
  </si>
  <si>
    <t>a. Seluruh peta proses bisnis telah sesuai dengan tugas dan fungsi
b. Sebagian peta proses bisnis telah sesuai dengan tugas dan fungsi
c. Peta proses bisnis belum sesuai dengan tugas dan fungsi</t>
  </si>
  <si>
    <t>a. Seluruh peta proses bisnis telah sesuai dengan dokumen rencana strategis dan rencana kerja organisasi
b. Sebagian peta proses bisnis telah sesuai dengan sebagian dokumen rencana strategis dan rencana kerja organisasi
c. Peta proses bisnis belum sesuai dengan dokumen rencana strategis dan rencana kerja organisasi</t>
  </si>
  <si>
    <t>a. Setiap jenjang organisasi telah memiliki peta proses bisnis yang selaras dengan kinerja
b. Sebagian besar  jenjang organisasi telah memiliki peta proses bisnis yang selaras dengan kinerja
c. Sebagian kecil jenjang organisasi telah memiliki peta proses bisnis yang selaras dengan kinerja
d. Peta proses bisnis belum selaras dengan kinerja</t>
  </si>
  <si>
    <t>a. Perhitungan kebutuhan pegawai telah dilakukan sesuai kebutuhan unit kerja
b. Perhitungan kebutuhan pegawai telah dilakukan namun belum sesuai kebutuhan unit kerja
c. Perhitungan kebutuhan pegawai belum dilakukan</t>
  </si>
  <si>
    <t xml:space="preserve">a. Analisis seluruh  jabatan dan  beban kerja telah dilakukan
b. Analisis sebagian  jabatan dan  beban kerja telah dilakukan
c. Analisis jabatan dan analisis beban kerja belum dilakukan </t>
  </si>
  <si>
    <t xml:space="preserve">a. Penerapan penetapan kinerja individu telah dilakukan terhadap seluruh pegawai
b. Penerapan penetapan kinerja individu telah dilakukan terhadap sebagian besar pegawai
c. Penerapan penetapan kinerja individu telah dilakukan terhadap sebagian kecil pegawai
d. Belum ada penerapan penetapan kinerja individu </t>
  </si>
  <si>
    <t>a. Seluruh penilaian kinerja individu terkait dengan kinerja organisasi
b. Sebagian besar penilaian kinerja individu terkait dengan kinerja organisasi
c. Sebagian kecil penilaian kinerja individu terkait dengan kinerja organisasi 
d. Penilaian kinerja individu belum terkait dengan kinerja organisasi</t>
  </si>
  <si>
    <t>a. Seluruh ukuran kinerja individu sesuai dengan indikator kinerja individu level diatasnya
b. Sebagian besar ukuran kinerja individu sesuai dengan indikator kinerja individu level diatasnya
c. Sebagian kecil ukuran kinerja individu sesuai dengan indikator kinerja individu level diatasnya
d. Ukuran kinerja individu belum ada yang sesuai dengan indikator kinerja individu level diatasnya</t>
  </si>
  <si>
    <r>
      <t xml:space="preserve">a. Seluruh hasil penilaian kinerja individu telah dijadikan dasar untuk pengembangan karir individu/pemberian </t>
    </r>
    <r>
      <rPr>
        <i/>
        <sz val="11"/>
        <color theme="1"/>
        <rFont val="Calibri"/>
        <family val="2"/>
        <scheme val="minor"/>
      </rPr>
      <t>reward</t>
    </r>
    <r>
      <rPr>
        <sz val="11"/>
        <color theme="1"/>
        <rFont val="Calibri"/>
        <family val="2"/>
        <scheme val="minor"/>
      </rPr>
      <t xml:space="preserve"> </t>
    </r>
    <r>
      <rPr>
        <i/>
        <sz val="11"/>
        <color theme="1"/>
        <rFont val="Calibri"/>
        <family val="2"/>
        <scheme val="minor"/>
      </rPr>
      <t xml:space="preserve">and punishment </t>
    </r>
    <r>
      <rPr>
        <sz val="11"/>
        <color theme="1"/>
        <rFont val="Calibri"/>
        <family val="2"/>
        <scheme val="minor"/>
      </rPr>
      <t xml:space="preserve">lainnya
b. Sebagian besar hasil penilaian kinerja individu telah dijadikan dasar untuk pengembangan karir individu/pemberian </t>
    </r>
    <r>
      <rPr>
        <i/>
        <sz val="11"/>
        <color theme="1"/>
        <rFont val="Calibri"/>
        <family val="2"/>
        <scheme val="minor"/>
      </rPr>
      <t>reward and punishment</t>
    </r>
    <r>
      <rPr>
        <sz val="11"/>
        <color theme="1"/>
        <rFont val="Calibri"/>
        <family val="2"/>
        <scheme val="minor"/>
      </rPr>
      <t xml:space="preserve"> lainnya
c. Sebagian kecil penilaian kinerja individu telah dijadikan dasar untuk pengembangan karir individu/pemberian r</t>
    </r>
    <r>
      <rPr>
        <i/>
        <sz val="11"/>
        <color theme="1"/>
        <rFont val="Calibri"/>
        <family val="2"/>
        <scheme val="minor"/>
      </rPr>
      <t xml:space="preserve">eward and punishment </t>
    </r>
    <r>
      <rPr>
        <sz val="11"/>
        <color theme="1"/>
        <rFont val="Calibri"/>
        <family val="2"/>
        <scheme val="minor"/>
      </rPr>
      <t>lainnya
d. Hasil penilaian kinerja individu belum dijadikan dasar untuk pemberian r</t>
    </r>
    <r>
      <rPr>
        <i/>
        <sz val="11"/>
        <color theme="1"/>
        <rFont val="Calibri"/>
        <family val="2"/>
        <scheme val="minor"/>
      </rPr>
      <t>eward and punishment</t>
    </r>
    <r>
      <rPr>
        <sz val="11"/>
        <color theme="1"/>
        <rFont val="Calibri"/>
        <family val="2"/>
        <scheme val="minor"/>
      </rPr>
      <t xml:space="preserve"> lainnya</t>
    </r>
  </si>
  <si>
    <t>a. Seluruh aturan disiplin/kode etik/kode perilaku instansi telah diimplementasikan
b. Sebagian besar aturan disiplin/kode etik/kode perilaku instansi telah diimplementasikan
c. Sebagian kecil aturan disiplin/kode etik/kode perilaku instansi telah diimplementasikan
d. Aturan disiplin/kode etik/kode perilaku instansi belum diimplementasikan</t>
  </si>
  <si>
    <t>Adanya monitoring dan evaluasi atas pelaksanaan aturan disiplin/kode etik/kode perilaku</t>
  </si>
  <si>
    <t xml:space="preserve">a. Adanya monev atas pelaksanaan aturan disiplin/kode etik/kode perilaku  secara berkala
b. Adanya monev atas pelaksanaan aturan disiplin/kode etik/kode perilaku tidak berkala
c. Belum ada monev atas pelaksanaan aturan disiplin/kode etik/kode perilaku </t>
  </si>
  <si>
    <t>a. Pimpinan unit kerja terlibat secara langsung pada seluruh penyusunan Renstra
b. Pimpinan unit kerja terlibat secara langsung pada sebagian besar penyusunan Renstra
c. Pimpinan unit kerja terlibat secara langsung pada sebagian kecil penyusunan Renstra
d. Pimpinan unit kerja belum terlibat secara langsung pada saat penyusunan Renstra</t>
  </si>
  <si>
    <t>a. Pimpinan unit kerja terlibat secara langsung pada seluruh penyusunan Penetapan Kinerja
b. Pimpinan unit kerja terlibat secara langsung pada sebagian besar penyusunan Penetapan Kinerja
c. Pimpinan unit kerja terlibat secara langsung pada sebagian kecil penyusunan Penetapan Kinerja
d. Pimpinan unit kerja belum terlibat secara langsung pada saat penyusunan Penetapan Kinerja</t>
  </si>
  <si>
    <t>a. Pimpinan unit kerja memantau seluruh pencapaian kinerja secara berkala
b. Pimpinan unit kerja memantau sebagian besar pencapaian kinerja secara berkala
c. Pimpinan unit kerja memantau sebagian kecil pencapaian kinerja secara berkala
d. Pimpinan unit kerja belum memantau pencapaian kinerja secara berkala</t>
  </si>
  <si>
    <t>a. Pimpinan unit kerja memahami kinerja serta strategi pencapaiannya dalam jangka menengah
b. Pimpinan unit kerja terlibat secara langsung dalam setiap proses  penyusunan dan atau revisi dokumen perencanaan jangka menengah, namun tidak memahami kinerja serta strategi pencapaiannya dalam jangka menengah
c. Peran pimpinan unit kerja hanya menandatangani dokumen perencanaan jangka menengah
d. Dokumen perencanaan jangka menengah tidak ada</t>
  </si>
  <si>
    <t>a. Pimpinan unit kerja memahami kinerja yang harus dicapai setiap tahun
b. Pimpinan unit kerja terlibat secara langsung dalam setiap proses  penyusunan dan atau revisi dokumen perencanaan kinerja tahunan, namun tidak memahami kinerja yang harus dicapai setiap tahun
c. Peran pimpinan unit kerja hanya menandatangani dokumen perencanaan kinerja tahunan
d. Dokumen perencanaan kinerja tahunan tidak ada</t>
  </si>
  <si>
    <r>
      <t xml:space="preserve">Telah dilakukan </t>
    </r>
    <r>
      <rPr>
        <i/>
        <sz val="11"/>
        <color theme="1"/>
        <rFont val="Calibri"/>
        <family val="2"/>
        <scheme val="minor"/>
      </rPr>
      <t xml:space="preserve">public campaign </t>
    </r>
  </si>
  <si>
    <t>Ya, apabila UPG melaporkan secara berkala tentang praktek gratifikasi</t>
  </si>
  <si>
    <r>
      <t>a.</t>
    </r>
    <r>
      <rPr>
        <i/>
        <sz val="11"/>
        <color theme="1"/>
        <rFont val="Calibri"/>
        <family val="2"/>
        <scheme val="minor"/>
      </rPr>
      <t xml:space="preserve"> Public campaign</t>
    </r>
    <r>
      <rPr>
        <sz val="11"/>
        <color theme="1"/>
        <rFont val="Calibri"/>
        <family val="2"/>
        <scheme val="minor"/>
      </rPr>
      <t xml:space="preserve"> telah dilakukan secara berkala
b. </t>
    </r>
    <r>
      <rPr>
        <i/>
        <sz val="11"/>
        <color theme="1"/>
        <rFont val="Calibri"/>
        <family val="2"/>
        <scheme val="minor"/>
      </rPr>
      <t>Public campaign</t>
    </r>
    <r>
      <rPr>
        <sz val="11"/>
        <color theme="1"/>
        <rFont val="Calibri"/>
        <family val="2"/>
        <scheme val="minor"/>
      </rPr>
      <t xml:space="preserve"> dilakukan tidak secara berkala
c. Belum dilakukan </t>
    </r>
    <r>
      <rPr>
        <i/>
        <sz val="11"/>
        <color theme="1"/>
        <rFont val="Calibri"/>
        <family val="2"/>
        <scheme val="minor"/>
      </rPr>
      <t xml:space="preserve">public campaign </t>
    </r>
  </si>
  <si>
    <t>Sistem Pengendalian Internal (SPI) telah diinformasikan dan dikomunikasikan kepada seluruh pihak terkait</t>
  </si>
  <si>
    <t>a. Seluruh hasil penanganan pengaduan masyarakat telah ditindaklanjuti
b. Sebagian besar Hasil penanganan pengaduan masyarakat telah ditindaklanjuti
c. Sebagian kecil Hasil penanganan pengaduan masyarakat telah ditindaklanjuti
d.Belum ada tindak lanjut penanganan pengaduan masyarakat</t>
  </si>
  <si>
    <r>
      <rPr>
        <i/>
        <sz val="11"/>
        <color theme="1"/>
        <rFont val="Calibri"/>
        <family val="2"/>
        <scheme val="minor"/>
      </rPr>
      <t>Whistle Blowing System</t>
    </r>
    <r>
      <rPr>
        <sz val="11"/>
        <color theme="1"/>
        <rFont val="Calibri"/>
        <family val="2"/>
        <scheme val="minor"/>
      </rPr>
      <t xml:space="preserve"> telah disosialisasikan</t>
    </r>
  </si>
  <si>
    <r>
      <t xml:space="preserve">a. </t>
    </r>
    <r>
      <rPr>
        <i/>
        <sz val="11"/>
        <color theme="1"/>
        <rFont val="Calibri"/>
        <family val="2"/>
        <scheme val="minor"/>
      </rPr>
      <t>Whistle blowing system</t>
    </r>
    <r>
      <rPr>
        <sz val="11"/>
        <color theme="1"/>
        <rFont val="Calibri"/>
        <family val="2"/>
        <scheme val="minor"/>
      </rPr>
      <t xml:space="preserve"> disosialisasikan ke seluruh pegawai
b. </t>
    </r>
    <r>
      <rPr>
        <i/>
        <sz val="11"/>
        <color theme="1"/>
        <rFont val="Calibri"/>
        <family val="2"/>
        <scheme val="minor"/>
      </rPr>
      <t>Whistle blowing system</t>
    </r>
    <r>
      <rPr>
        <sz val="11"/>
        <color theme="1"/>
        <rFont val="Calibri"/>
        <family val="2"/>
        <scheme val="minor"/>
      </rPr>
      <t xml:space="preserve"> disosialisasikan ke sebagian besar pegawai
c. </t>
    </r>
    <r>
      <rPr>
        <i/>
        <sz val="11"/>
        <color theme="1"/>
        <rFont val="Calibri"/>
        <family val="2"/>
        <scheme val="minor"/>
      </rPr>
      <t>Whistle blowing system</t>
    </r>
    <r>
      <rPr>
        <sz val="11"/>
        <color theme="1"/>
        <rFont val="Calibri"/>
        <family val="2"/>
        <scheme val="minor"/>
      </rPr>
      <t xml:space="preserve"> disosialisasikan ke sebagian kecil pegawai 
d. </t>
    </r>
    <r>
      <rPr>
        <i/>
        <sz val="11"/>
        <color theme="1"/>
        <rFont val="Calibri"/>
        <family val="2"/>
        <scheme val="minor"/>
      </rPr>
      <t>Whistle blowing system</t>
    </r>
    <r>
      <rPr>
        <sz val="11"/>
        <color theme="1"/>
        <rFont val="Calibri"/>
        <family val="2"/>
        <scheme val="minor"/>
      </rPr>
      <t xml:space="preserve"> belum disosialisasikan</t>
    </r>
  </si>
  <si>
    <t>Whistle Blowing System</t>
  </si>
  <si>
    <t>a. Penanganan Benturan Kepentingan telah disosialiasikan ke seluruh pegawai
b. Penanganan Benturan Kepentingan telah disosialiasikan ke sebagian besar pegawai
c. Penanganan Benturan Kepentingan telah disosialiasikan ke sebagian kecil pegawai
d. Penanganan Benturan Kepentingan belum disosialiasikan</t>
  </si>
  <si>
    <t>a. Seluruh Hasil evaluasi atas Penanganan Benturan Kepentingan telah ditindaklanjuti
b. Sebagian besar Hasil evaluasi atas Penanganan Benturan Kepentingan telah ditindaklanjuti
c. Sebagian kecil Hasil evaluasi atas Penanganan Benturan Kepentingan telah ditindaklanjuti
d. Belum ada tindak lanjut atas Penanganan Benturan Kepentingan</t>
  </si>
  <si>
    <t>Telah terdapat inovasi pelayanan</t>
  </si>
  <si>
    <r>
      <t xml:space="preserve">a. Seluruh Informasi tentang pelayanan dapat diakses secara </t>
    </r>
    <r>
      <rPr>
        <i/>
        <sz val="11"/>
        <color theme="1"/>
        <rFont val="Calibri"/>
        <family val="2"/>
        <scheme val="minor"/>
      </rPr>
      <t>online</t>
    </r>
    <r>
      <rPr>
        <sz val="11"/>
        <color theme="1"/>
        <rFont val="Calibri"/>
        <family val="2"/>
        <scheme val="minor"/>
      </rPr>
      <t xml:space="preserve"> (</t>
    </r>
    <r>
      <rPr>
        <i/>
        <sz val="11"/>
        <color theme="1"/>
        <rFont val="Calibri"/>
        <family val="2"/>
        <scheme val="minor"/>
      </rPr>
      <t>website</t>
    </r>
    <r>
      <rPr>
        <sz val="11"/>
        <color theme="1"/>
        <rFont val="Calibri"/>
        <family val="2"/>
        <scheme val="minor"/>
      </rPr>
      <t xml:space="preserve">/media sosial) dan terhubung dengan sistem informasi pelayanan publik nasional
b. Seluruh Informasi tentang pelayanan dapat diakses secara </t>
    </r>
    <r>
      <rPr>
        <i/>
        <sz val="11"/>
        <color theme="1"/>
        <rFont val="Calibri"/>
        <family val="2"/>
        <scheme val="minor"/>
      </rPr>
      <t>online</t>
    </r>
    <r>
      <rPr>
        <sz val="11"/>
        <color theme="1"/>
        <rFont val="Calibri"/>
        <family val="2"/>
        <scheme val="minor"/>
      </rPr>
      <t xml:space="preserve"> (</t>
    </r>
    <r>
      <rPr>
        <i/>
        <sz val="11"/>
        <color theme="1"/>
        <rFont val="Calibri"/>
        <family val="2"/>
        <scheme val="minor"/>
      </rPr>
      <t>website</t>
    </r>
    <r>
      <rPr>
        <sz val="11"/>
        <color theme="1"/>
        <rFont val="Calibri"/>
        <family val="2"/>
        <scheme val="minor"/>
      </rPr>
      <t xml:space="preserve">/media sosial), namun belum terhubung dengan sistem informasi pelayanan publik nasional
c. Seluruh Informasi tentang pelayanan belum </t>
    </r>
    <r>
      <rPr>
        <i/>
        <sz val="11"/>
        <color theme="1"/>
        <rFont val="Calibri"/>
        <family val="2"/>
        <scheme val="minor"/>
      </rPr>
      <t>online</t>
    </r>
    <r>
      <rPr>
        <sz val="11"/>
        <color theme="1"/>
        <rFont val="Calibri"/>
        <family val="2"/>
        <scheme val="minor"/>
      </rPr>
      <t>, hanya dapat diakses di tempat layanan (</t>
    </r>
    <r>
      <rPr>
        <i/>
        <sz val="11"/>
        <color theme="1"/>
        <rFont val="Calibri"/>
        <family val="2"/>
        <scheme val="minor"/>
      </rPr>
      <t>intranet</t>
    </r>
    <r>
      <rPr>
        <sz val="11"/>
        <color theme="1"/>
        <rFont val="Calibri"/>
        <family val="2"/>
        <scheme val="minor"/>
      </rPr>
      <t xml:space="preserve"> dan non elektronik)
d. Informasi tentang pelayanan sulit diakses</t>
    </r>
  </si>
  <si>
    <t>a. Telah terdapat kebijakan pemberian penghargaan dan sanksi yang minimal memenuhi unsur penilaian: disiplin, kinerja, dan hasil penilaian pengguna layanan, dan telah diterapkan ke seluruh petugas/pelaksana layanan
b. Telah terdapat kebijakan pemberian penghargaan dan sanksi yang minimal memenuhi unsur penilaian: disiplin, kinerja, dan hasil penilaian pengguna layanan, namun belum diterapkan ke seluruh petugas/pelaksana layanan
c. Telah terdapat kebijakan pemberian penghargaan dan sanksi, namun belum memenuhi unsur penilaian minimal : disiplin, kinerja, dan hasil penilaian pengguna layanan
d. Belum terdapat kebijakan pemberian penghargaan dan sanksi</t>
  </si>
  <si>
    <t>a. Telah terdapat sistem pemberian kompensasi bila layanan tidak sesuai standar bagi penerima layanan di seluruh jenis layanan
b. Telah terdapat sistem pemberian kompensasi bila layanan tidak sesuai standar bagi penerima layanan di sebagian besar jenis layanan 
c. Telah terdapat sistem pemberian kompensasi bila layanan tidak sesuai standar bagi penerima layanan di sebagian kecil jenis layanan 
d. Belum terdapat sistem pemberian kompensasi bila layanan tidak sesuai standar</t>
  </si>
  <si>
    <t>a. Terdapat media konsultasi dan pengaduan secara offline dan online, tersedia petugas khusus yang menangani, dan terintegrasi dengan SP4N-LAPOR!
b. Terdapat media konsultasi dan pengaduan secara offline dan online, tersedia petugas khusus yang menangani namun belum terintegrasi dengan SP4N-LAPOR!
c. Terdapat media konsultasi dan pengaduan secara offline dan online, namun belum tersedia petugas khusus yang menangani
d. Hanya terdapat media konsultasi dan pengaduan secara offline
e. Tidak terdapat media konsultasi dan pengaduan</t>
  </si>
  <si>
    <t>a. Terdapat unit pengelola khusus untuk konsultasi dan pengaduan, serta SK pengelola SP4N-LAPOR! di level Organisasi
b. Terdapat unit pengelola khusus untuk konsultasi dan pengaduan, serta surat penugasan pengelola SP4N-LAPOR! di level unit kerja
c. Terdapat SK pengelola SP4N-LAPOR! di level instansi dan/atau surat penugasan pengelola SP4N-LAPOR! di level unit kerja, namun unit pengelola khusus untuk konsultasi dan pengaduan belum ada
d. Belum terdapat unit pengelola khusus untuk konsultasi dan pengaduan, serta belum terdapat SK pengelola SP4N-LAPOR! di level instansi dan/atau surat penugasan pengelola SP4N-LAPOR! di level unit kerja</t>
  </si>
  <si>
    <t>a. Telah dilakukan tindak lanjut atas seluruh pengaduan pelayanan  untuk perbaikan kualitas pelayanan
b. Telah dilakukan tindak lanjut atas  sebagian besar pengaduan pelayanan untuk perbaikan kualitas pelayanan
c. Telah dilakukan tindak lanjut atas sebagian kecil pengaduan pelayanan unutk perbaikan kualitas pelayanan 
d. Belum dilakukan tindak lanjut atas pengaduan pelayanan</t>
  </si>
  <si>
    <t>Telah dilakukan evaluasi atas penanganan keluhan/masukan dan konsultasi</t>
  </si>
  <si>
    <t>a. Evaluasi atas penanganan keluhan/masukan dan konsultasi dilakukan secara berkala
b. Evaluasi  atas penanganan keluhan/masukan dan konsultasi dilakukan  tidak berkala
c. Belum dilakukan evaluasi penanganan keluhan/masukan dan konsultasi</t>
  </si>
  <si>
    <r>
      <t xml:space="preserve">a. Hasil survei kepuasan masyarakat dapat diakses secara </t>
    </r>
    <r>
      <rPr>
        <i/>
        <sz val="11"/>
        <color theme="1"/>
        <rFont val="Calibri"/>
        <family val="2"/>
        <scheme val="minor"/>
      </rPr>
      <t>online</t>
    </r>
    <r>
      <rPr>
        <sz val="11"/>
        <color theme="1"/>
        <rFont val="Calibri"/>
        <family val="2"/>
        <scheme val="minor"/>
      </rPr>
      <t xml:space="preserve"> (</t>
    </r>
    <r>
      <rPr>
        <i/>
        <sz val="11"/>
        <color theme="1"/>
        <rFont val="Calibri"/>
        <family val="2"/>
        <scheme val="minor"/>
      </rPr>
      <t>website</t>
    </r>
    <r>
      <rPr>
        <sz val="11"/>
        <color theme="1"/>
        <rFont val="Calibri"/>
        <family val="2"/>
        <scheme val="minor"/>
      </rPr>
      <t xml:space="preserve">, media sosial, dll) dan </t>
    </r>
    <r>
      <rPr>
        <i/>
        <sz val="11"/>
        <color theme="1"/>
        <rFont val="Calibri"/>
        <family val="2"/>
        <scheme val="minor"/>
      </rPr>
      <t>offline</t>
    </r>
    <r>
      <rPr>
        <sz val="11"/>
        <color theme="1"/>
        <rFont val="Calibri"/>
        <family val="2"/>
        <scheme val="minor"/>
      </rPr>
      <t xml:space="preserve">
b. Hasil survei kepuasan masyarakat hanya dapat diakses secara </t>
    </r>
    <r>
      <rPr>
        <i/>
        <sz val="11"/>
        <color theme="1"/>
        <rFont val="Calibri"/>
        <family val="2"/>
        <scheme val="minor"/>
      </rPr>
      <t>offline</t>
    </r>
    <r>
      <rPr>
        <sz val="11"/>
        <color theme="1"/>
        <rFont val="Calibri"/>
        <family val="2"/>
        <scheme val="minor"/>
      </rPr>
      <t xml:space="preserve"> di tempat layanan
c. Hasil survei kepuasan masyarakat tidak dipublikasi</t>
    </r>
  </si>
  <si>
    <t>a. Seluruh ukuran kinerja individu telah berorientasi hasil (outcome) sesuai pada levelnya
b. Sebagian ukuran kinerja individu telah berorientasi hasil (outcome) sesuai pada levelnya
c. Tidak ada ukuran kinerja individu yang berorientasi hasil (outcome)</t>
  </si>
  <si>
    <r>
      <rPr>
        <b/>
        <i/>
        <sz val="11"/>
        <color theme="1"/>
        <rFont val="Calibri"/>
        <family val="2"/>
        <scheme val="minor"/>
      </rPr>
      <t>Assessment</t>
    </r>
    <r>
      <rPr>
        <b/>
        <sz val="11"/>
        <color theme="1"/>
        <rFont val="Calibri"/>
        <family val="2"/>
        <scheme val="minor"/>
      </rPr>
      <t xml:space="preserve"> Pegawai</t>
    </r>
  </si>
  <si>
    <r>
      <t xml:space="preserve">Hasil </t>
    </r>
    <r>
      <rPr>
        <i/>
        <sz val="11"/>
        <color theme="1"/>
        <rFont val="Calibri"/>
        <family val="2"/>
        <scheme val="minor"/>
      </rPr>
      <t>assessment</t>
    </r>
    <r>
      <rPr>
        <sz val="11"/>
        <color theme="1"/>
        <rFont val="Calibri"/>
        <family val="2"/>
        <scheme val="minor"/>
      </rPr>
      <t xml:space="preserve"> telah dijadikan pertimbangan untuk mutasi dan pengembangan karir pegawai
</t>
    </r>
  </si>
  <si>
    <r>
      <t xml:space="preserve">a. Seluruh hasil </t>
    </r>
    <r>
      <rPr>
        <i/>
        <sz val="11"/>
        <color theme="1"/>
        <rFont val="Calibri"/>
        <family val="2"/>
        <scheme val="minor"/>
      </rPr>
      <t>assessment</t>
    </r>
    <r>
      <rPr>
        <sz val="11"/>
        <color theme="1"/>
        <rFont val="Calibri"/>
        <family val="2"/>
        <scheme val="minor"/>
      </rPr>
      <t xml:space="preserve"> dijadikan dasar mutasi internal dan pengembangan kompetensi pegawai
b. Hasil </t>
    </r>
    <r>
      <rPr>
        <i/>
        <sz val="11"/>
        <color theme="1"/>
        <rFont val="Calibri"/>
        <family val="2"/>
        <scheme val="minor"/>
      </rPr>
      <t>assessment</t>
    </r>
    <r>
      <rPr>
        <sz val="11"/>
        <color theme="1"/>
        <rFont val="Calibri"/>
        <family val="2"/>
        <scheme val="minor"/>
      </rPr>
      <t xml:space="preserve"> belum seluruhnya dijadikan mutasi internal dan pengembangan kompetensi pegawai
c. Hasil </t>
    </r>
    <r>
      <rPr>
        <i/>
        <sz val="11"/>
        <color theme="1"/>
        <rFont val="Calibri"/>
        <family val="2"/>
        <scheme val="minor"/>
      </rPr>
      <t>assessment</t>
    </r>
    <r>
      <rPr>
        <sz val="11"/>
        <color theme="1"/>
        <rFont val="Calibri"/>
        <family val="2"/>
        <scheme val="minor"/>
      </rPr>
      <t xml:space="preserve"> belum dijadikan dasar mutasi internal dan pengembangan kompetensi pegawai</t>
    </r>
  </si>
  <si>
    <r>
      <t>Hasil Capaian/Monitoring Perjanjian Kinerja telah dijadikan dasar sebagai pemberian</t>
    </r>
    <r>
      <rPr>
        <i/>
        <sz val="11"/>
        <color theme="1"/>
        <rFont val="Calibri"/>
        <family val="2"/>
        <scheme val="minor"/>
      </rPr>
      <t xml:space="preserve"> reward and punishment </t>
    </r>
    <r>
      <rPr>
        <sz val="11"/>
        <color theme="1"/>
        <rFont val="Calibri"/>
        <family val="2"/>
        <scheme val="minor"/>
      </rPr>
      <t>oleh unit kerja</t>
    </r>
  </si>
  <si>
    <r>
      <t xml:space="preserve">a. Seluruh capaian kinerja (Perjanjian Kinerja) merupakan unsur dalam pemberian </t>
    </r>
    <r>
      <rPr>
        <i/>
        <sz val="11"/>
        <color theme="1"/>
        <rFont val="Calibri"/>
        <family val="2"/>
        <scheme val="minor"/>
      </rPr>
      <t>reward and punishment</t>
    </r>
    <r>
      <rPr>
        <sz val="11"/>
        <color theme="1"/>
        <rFont val="Calibri"/>
        <family val="2"/>
        <scheme val="minor"/>
      </rPr>
      <t xml:space="preserve">;
b. Sebagian besar Capaian Kinerja (lebih dari 50% Perjanjian kinerja) merupakan unsur dalam pemberian </t>
    </r>
    <r>
      <rPr>
        <i/>
        <sz val="11"/>
        <color theme="1"/>
        <rFont val="Calibri"/>
        <family val="2"/>
        <scheme val="minor"/>
      </rPr>
      <t>reward and punishment</t>
    </r>
    <r>
      <rPr>
        <sz val="11"/>
        <color theme="1"/>
        <rFont val="Calibri"/>
        <family val="2"/>
        <scheme val="minor"/>
      </rPr>
      <t>;
c. Sebagian kecil Capaian Kinerja (kurang dari 50% Perjanjian kinerja) merupakan unsur dalam pemberian</t>
    </r>
    <r>
      <rPr>
        <i/>
        <sz val="11"/>
        <color theme="1"/>
        <rFont val="Calibri"/>
        <family val="2"/>
        <scheme val="minor"/>
      </rPr>
      <t xml:space="preserve"> reward and punishment</t>
    </r>
    <r>
      <rPr>
        <sz val="11"/>
        <color theme="1"/>
        <rFont val="Calibri"/>
        <family val="2"/>
        <scheme val="minor"/>
      </rPr>
      <t xml:space="preserve">;
d. Capaian Kinerja (Perjanjian kinerja) belum menjadi unsur dalam pemberian </t>
    </r>
    <r>
      <rPr>
        <i/>
        <sz val="11"/>
        <color theme="1"/>
        <rFont val="Calibri"/>
        <family val="2"/>
        <scheme val="minor"/>
      </rPr>
      <t>reward and punishment</t>
    </r>
    <r>
      <rPr>
        <sz val="11"/>
        <color theme="1"/>
        <rFont val="Calibri"/>
        <family val="2"/>
        <scheme val="minor"/>
      </rPr>
      <t>.</t>
    </r>
  </si>
  <si>
    <t>Upaya dan/atau Inovasi Pelayanan Publik</t>
  </si>
  <si>
    <t>A</t>
  </si>
  <si>
    <t>B</t>
  </si>
  <si>
    <t>Ya</t>
  </si>
  <si>
    <t>C</t>
  </si>
  <si>
    <t>implementasi SPBE telah terintegrasi dalam pelayanan publik</t>
  </si>
  <si>
    <t>implementasi SPBE tekah terintegrasi dalam pelayanan internal unit kerja</t>
  </si>
  <si>
    <t>tranformasi digital pada bidang proses bisnis pertama telah mampu direalisasikan sesuai dengan sasaran dan target</t>
  </si>
  <si>
    <t>tranformasi digital pada bidang administrasi pemerintahan telah dilakukan secara berkelanjutan</t>
  </si>
  <si>
    <t>transformasi digital pada bidang pelayanan publik telahdilakukan secara berkelanjutan</t>
  </si>
  <si>
    <t>terdapat reward tapi belum ada bukti secara real</t>
  </si>
  <si>
    <t>https://drive.google.com/file/d/1m2jAfeyjp0OqtZTIH6jHQ6iswTq2Wcav/view?usp=sharing</t>
  </si>
  <si>
    <t>https://drive.google.com/file/d/14TcReONOewVDNPJWtLTzByRxY0EUMbks/view?usp=sharing</t>
  </si>
  <si>
    <t>belum sepenuhnya dilakuka evaluasi karena baru berjalan 5 bulan  (https://drive.google.com/file/d/1BSeC5a6kTDoH82oG-YNGm7iZsHycYpXl/view?usp=sharing)</t>
  </si>
  <si>
    <t>telah dilakukannya evaluasi jabatan dalam organisasi yang sesuai dengan tupoksinya masing masing (https://drive.google.com/file/d/13lqkR27mvffB5zq2bVYYzhb3Xl9TpnVJ/view?usp=sharing)</t>
  </si>
  <si>
    <t>masih adanya duplikasi fungsi untuk kegiatan pengawasan ada di masing - masing bidang tetapi masih ada bidang yang khusus menangani pengawasan yaitu bidang tangkap dan pengawasan (https://drive.google.com/file/d/1vWFnvbGSu-b_AxgrhI9YAdYUABglM0jW/view?usp=sharing)</t>
  </si>
  <si>
    <t>telah dilakukan evaluasi masih adnya personil yang merangkap jabatan (https://drive.google.com/file/d/1rC0FCkDj7zbcMm-ZoxpzQ3F8yKfUen7y/view?usp=sharing)</t>
  </si>
  <si>
    <t>tugas dan fungsi sudah disesuaikan dengan sasaran kinerja sesuai dengan perjanjian kinerja masing - masing ASN (https://drive.google.com/file/d/1uWa-7A17zLjHuALNx-IkUUpmuIfMwIVn/view?usp=sharing)</t>
  </si>
  <si>
    <t>telah terlasanakan dengan tupoksi setiap PNS  (https://drive.google.com/file/d/1phQSGnlSKzifay9-6IMY57AvFYJ7q2k1/view?usp=sharing)</t>
  </si>
  <si>
    <t>telah dilakukan evaluasi dan penyesuaian dengan perbub yang baru https://drive.google.com/file/d/1HlV0WZTIIiMTj1h9_0MS9wnq6S2G8UiG/view?usp=sharing</t>
  </si>
  <si>
    <t>telah dilakukan evaluasi untuk dilakukan perubahan usulan tentang penyederhahaan usulan struktur organisasi https://drive.google.com/file/d/1tzKnYgx4AFJW9Qm2ieLJJzW8bpNMXzEM/view?usp=sharing</t>
  </si>
  <si>
    <t>telah dilakukan analisis struktur organisasi terhadap lingkungan strategis https://drive.google.com/file/d/1gdMcml85RG6sjXhAq21S3scnfCjLcd68/view?usp=sharing</t>
  </si>
  <si>
    <t>seluruh hasil evaluasi telah ditindak lanjuti dengan pengajuan penyederhanaan struktur organisasi atau pso https://drive.google.com/file/d/1_fm7fboqqehJcfYXbFshK1u-9HYSgChZ/view?usp=sharing</t>
  </si>
  <si>
    <t>pelayanan kepada masyarakat lebih sederhana  dan cepat https://drive.google.com/file/d/1gi75TsRDONqJh_GD8rxCXMES04-767qM/view?usp=sharing</t>
  </si>
  <si>
    <t>telah disusun bezeting untuk kebutuhan pegawai untuk 5 tahun https://drive.google.com/file/d/12fhwtYdpIuZ2IkouxwT6--EfGmGhDq05/view?usp=sharing</t>
  </si>
  <si>
    <t>telah dilakukan penyususnan ajab abk https://drive.google.com/file/d/1Bh94nr4WQ1miuh6g0YjZQnLIz8LTns57/view?usp=sharing</t>
  </si>
  <si>
    <t>sudah dibuatkan analisis jabatan dan abk sesuai dengan kinerja utama https://drive.google.com/file/d/1Bh94nr4WQ1miuh6g0YjZQnLIz8LTns57/view?usp=sharing</t>
  </si>
  <si>
    <t>telah dibuatkan sop standat kompetensi jabatan https://drive.google.com/file/d/1rigWhvvyOQtmSHRXrLUlCgVQI1sFnse-/view?usp=sharing</t>
  </si>
  <si>
    <t>telah dilakukan pengembangan berbasis kompetensi dengan pengususlan peserta diklat pim II dan II https://drive.google.com/file/d/1rigWhvvyOQtmSHRXrLUlCgVQI1sFnse-/view?usp=sharing</t>
  </si>
  <si>
    <t>telah dibuat penetapan kinerja individu yang di tuangkan dalam dokumen pk https://drive.google.com/file/d/1GmeZBSK7gP0YBVbKPQCFsH_J5vC00mrC/view?usp=sharing</t>
  </si>
  <si>
    <t>seluruh kinerja individu mendukung kinerja level di atasnya https://drive.google.com/file/d/1GmeZBSK7gP0YBVbKPQCFsH_J5vC00mrC/view?usp=sharing</t>
  </si>
  <si>
    <t>hasil penilaian kinerja telah digunakan untuk dasar pengembangan karir  https://drive.google.com/file/d/1GmeZBSK7gP0YBVbKPQCFsH_J5vC00mrC/view?usp=sharing</t>
  </si>
  <si>
    <t>penilaian kinerja individu telah sesuai dengan kinerja organisasi yaitu peningkatan pdrb https://drive.google.com/file/d/1z7K4I2WT02Tt0ZI3E9e3XFRdqwzjiTW7/view?usp=sharing</t>
  </si>
  <si>
    <t>telah dilakukan laporan kinerja individu per tri bulan https://drive.google.com/file/d/1v6ggueKoZbdALOWmQYVcI0raKGntj_7R/view?usp=sharing</t>
  </si>
  <si>
    <t>telah dilakukan monitoring dan evaluasi oleh bkd https://drive.google.com/file/d/11sfFbR99YqF2_UIfsapUES55iAOLoQsj/view?usp=sharing</t>
  </si>
  <si>
    <t>telah dilakukan sosialisasi tentang kode etik disiplin pegawai dan skp https://drive.google.com/file/d/1D_SvFk_sRiLl1F0xLjWC2mG6Q7zlZP40/view?usp=sharing</t>
  </si>
  <si>
    <t>telah dilakukan evaluasi atas pelaksanaan aturan disiplin https://drive.google.com/file/d/1D_SvFk_sRiLl1F0xLjWC2mG6Q7zlZP40/view?usp=sharing</t>
  </si>
  <si>
    <t>standar kompentensi jabatan telah dirumuskan dalam bentuk sop setandar kompetensi jabatan https://drive.google.com/file/d/1zkFxbB38OLXxbZAQ92gofymG4_xTCdFP/view?usp=sharing</t>
  </si>
  <si>
    <t>telah dilakukan evaluasi standar kompentensi jabatan dan telah diusulkan diklat sesuai dengan kompetensi jabatan https://drive.google.com/file/d/1fjDxzvEelI9FLupRuZCz8x78Q45p9X_c/view?usp=sharing</t>
  </si>
  <si>
    <t>https://drive.google.com/file/d/1wshFK6rtTE3O9D4621vC0cwCOezFqi7N/view?usp=sharing</t>
  </si>
  <si>
    <t>https://drive.google.com/file/d/16TqfKqzvpyPlEiRUUZq3NYH3zbOq07Z0/view?usp=sharing</t>
  </si>
  <si>
    <t>seluruh pimpinan unit kerja terlibat secara langsung dalam penyusunan renstra https://drive.google.com/file/d/1A-avEhvJpOmjRUoKdFzufSvPNi0Be73H/view?usp=sharing</t>
  </si>
  <si>
    <t>penyusunan penetapan kinerja terlibt dalam penetapan kinerja yang dituangkan dalam casecading https://drive.google.com/file/d/1usz29vAQUAmhWE3O2FX6PK6srcNx4wmU/view?usp=sharing</t>
  </si>
  <si>
    <t>telah melakukan pemantauan secara berkala tiap tri bulan dan akhir tahun https://drive.google.com/file/d/1WRQJ5INp5h9DMGvzo8Za7l-rl2cpwoyX/view?usp=sharing</t>
  </si>
  <si>
    <t>hasil evaluasi penyelenggaraan kinerja menunjukkan bahwa sasaran kinerja telah dicapai https://drive.google.com/file/d/1Ykz1hODciYYkMDvjJa6o_NCvXoTCr38j/view?usp=sharing</t>
  </si>
  <si>
    <t>rencana kerja telah ditetapkan dan capaian realisasi memenuhi target yang direncanakan https://drive.google.com/file/d/15PZXtEzhwzI6UwsDwk_OzHBh1Y10YJHT/view?usp=sharing</t>
  </si>
  <si>
    <t>selalu ada monitoring terhadap capaian kinerja melalu laporan hasil kinerja yang dilakukan tiap tri bulan maupun tahunan https://drive.google.com/file/d/1fMhrOe71yXl18XMTGjQ_2cZMb_14o3LW/view?usp=sharing</t>
  </si>
  <si>
    <t>https://drive.google.com/file/d/1rVwBqKBNPOtUQ7-Li1agLLbqQ_neiP3h/view?usp=sharing</t>
  </si>
  <si>
    <t>data kinerja selalu dimutahirkan setiap tri bulan https://drive.google.com/file/d/175IKXLqGTdN7IUOTVqzN_8O8xRcAgexF/view?usp=sharing</t>
  </si>
  <si>
    <t>Telah dilakukan pabiccampine pada tempat tempat strategis terutama pada tempat tempat pelayanan berupa baner tentang zona bebas korupsi dan gratifikasi https://drive.google.com/file/d/15UzmZEyhAMdcFm-wa9v8d3CtoM5LWDi_/view?usp=sharing</t>
  </si>
  <si>
    <t>Telah disusun potensi gratifikasi sehingga bisa diketahui pada sektor mana-mana saja yang memungkinkan terjadinya gratifikasi sehingga dapat dicegah sedini mungkin https://drive.google.com/file/d/1xZPiWzBdTZSMHCYW8YJvBtmKgIQb6UfL/view?usp=sharing</t>
  </si>
  <si>
    <t>Telah dievaluasi pada kurun waktu tahun 2020 berbagai potensi gratifikasi yang ada dan selama ini tidak terjadi adanya laporan terjadinya gratifikasi https://drive.google.com/file/d/15B0cqQG3NBWRLKoLpWi8zOLbgIZy6yMn/view?usp=sharing</t>
  </si>
  <si>
    <t>Tidak adanya laporan terjadinya gratifikasi berdasarkan hasil evaluasi karena nilai pemberian kecil sehinnga tidak dianggap gratifikasi misalkan pemberian ikan dari kelompok kepada petugas sebagai ucapan terimakasih  https://drive.google.com/file/d/1xHZbmjARRcL4DbK1K1b2MpCNwJP0ybaU/view?usp=sharing</t>
  </si>
  <si>
    <t>Sudah dilakukan pemetaan daftar resiko tahun 2020 https://drive.google.com/file/d/1WDqxFtbAWV7oSfEIYhzHbh4FAecJZeYA/view?usp=sharing</t>
  </si>
  <si>
    <t>Resiko telah dinilai dengan ketentuan dengan rata - rata nilai 75 % https://drive.google.com/file/d/1ltY_zhwkzT_pay6Y8bKh-oG-Toy55O5d/view?usp=sharing</t>
  </si>
  <si>
    <t>Telah dilakukan pengendalian untuk masing - masing resioko sesuai dengan kondisi dan ketentuan masing - masing resiko https://drive.google.com/file/d/1ChmABWXw_rYF9JxC2m35wPCg5YjkPA74/view?usp=sharing</t>
  </si>
  <si>
    <t>Telah dinformasikan dan dikomunikasikan dengan pihak terkait https://drive.google.com/file/d/1_UVN8JFFG3_rvF9CrWIWpFnX9yEgdasu/view?usp=sharing</t>
  </si>
  <si>
    <t>Telah dilakukan pemetaan dan pengendalian intern sesuai peta resiko yang ada https://drive.google.com/file/d/10Y0azNiXBdqbEaie8QKylGJ5x_Le_vr2/view?usp=sharing</t>
  </si>
  <si>
    <t>evaluasi telah dilaksanakan setiap tahun dan termasuk LHP Inspektorat telah TS (Telah Selesai) https://drive.google.com/file/d/1QhqXfUJAsR6DY_ywR-Wi3h0i-DaYvvFL/view?usp=sharing</t>
  </si>
  <si>
    <t>Semua pengaduan telah di tindak lanjuti sesuai dengan kewenangan pada tahun 2020 terdapat dua pengaduan yang cukup meresahkan masyarakat yaitu pengaduan limbah budidaya lele di desa tukum dan pengaduan limbah budidaya udang di desa wotgalih kecamatan yosowilangun https://drive.google.com/file/d/1dYmWfgY1um0azD6c-7R1_8GOFdCd0gN7/view?usp=sharing</t>
  </si>
  <si>
    <t>Telah dilakukan rapat rapat koordinasi penangan pengaduan masyarakat melalui koordinasi dengan instansi terkait antara lain dinas lingkungan hidup pol pp kecamatan dan bagian hukum https://drive.google.com/file/d/1IdtnkhpOqj0Us62UYI3L6Y2k8WVvDlZM/view?usp=sharing</t>
  </si>
  <si>
    <t>Hasil rekomendasi telah diterbitkan rekomendasi bahwa usaha budidaya lele di desa tersebut masih bisa di teruskan dengan menerapkan cara berbudidaya ikan yang baik sistem bioflok https://drive.google.com/file/d/1P8bjOMDn4C3zgiY_qTzWsmJB7sS13QYQ/view?usp=sharing</t>
  </si>
  <si>
    <t>Sudah pernah dilakukan sosialisi beberapa kali https://drive.google.com/file/d/164cIj_ivhgqnwaVAR2c4jsC1lsBFwxsh/view?usp=sharing</t>
  </si>
  <si>
    <t>Sudah pernah dilakukan sosialisasi benturan kepentingan kepada seluruh asn https://drive.google.com/file/d/1gDus0pjSykelo4TR-frXSaF6d-Z7Ty_O/view?usp=sharing</t>
  </si>
  <si>
    <t>telah dilakukan implementasi adanya benturan kepintingan antara bidang tangkap dan budidaya dan bidang pengolahan dan tangkap https://drive.google.com/file/d/1VDub__z3zf-lg07AuHYPijKlFj0JqEQN/view?usp=sharing</t>
  </si>
  <si>
    <t>evaluasi terhadap benturan kepentingan telah dilakukan dengan mengacu pada skala prioritas dan kecepatan penyelessaian penangannya https://drive.google.com/file/d/1shP0cleYaSBcY1KFqyD8r6QV1-QFHMkt/view?usp=sharing</t>
  </si>
  <si>
    <t>selama tahun 2020 sudah tidak ada lagi laporan bermasalahan benturan kepentingan https://drive.google.com/file/d/19c-h2ytu-Ue8NXwDe8LBRI-huJqn7K9Z/view?usp=sharing</t>
  </si>
  <si>
    <t>telah ada fakta integritas pada masing - masing level kepemimpinan https://drive.google.com/file/d/1wiaN_LEGDu_YdAe9lSGAduerUG8zScyn/view?usp=sharing</t>
  </si>
  <si>
    <t>telah dibuatkan tim agen perubahan penganunan zona integritas sejak tahun 2019 https://drive.google.com/file/d/1t9PQyD_B6QSMez-68LrrGaUVdeTyr6nJ/view?usp=sharing</t>
  </si>
  <si>
    <t>telah dilakukan evaluasi pembangunan zona integritas pada unit pelayanan penyediaan benih ikan untuk pelayan prima dan anti korupsi https://drive.google.com/file/d/1UWvnlJC9lT2z7-1pEDBt3pcgREviD-js/view?usp=sharing</t>
  </si>
  <si>
    <t>telah dibuatkan standar pelayan dan SOP pada masing masing unit pelayanan https://drive.google.com/file/d/15vQR1Uhce7UEpGqSbfQNHOQi1qsj-AOu/view?usp=sharing</t>
  </si>
  <si>
    <t>maklumat telah ditetapkan oleh dinas perikanan pada tanggal 04 januari 2021 https://drive.google.com/file/d/1kzDD-TwLTyF2xcHDRM-1M7fdHlrbljoZ/view?usp=sharing</t>
  </si>
  <si>
    <t>telah dilakukan riviu Standar Pelayanan BBI CITRO   pada tanggal 06 april 2020 https://drive.google.com/file/d/1ykI_LSFxY5iwC_X9bzC8p2vDGPaEwFSm/view?usp=sharing</t>
  </si>
  <si>
    <t>telah dilakukan SOP tapi nelum adanya sosialisasi intern https://drive.google.com/file/d/16BQ-izIawmgKp-71VT8dfjKuwlkt4_IP/view?usp=sharing</t>
  </si>
  <si>
    <t>https://drive.google.com/file/d/16Xt1ZHjbwfQjkVwSNFwoaktECxpCRyxr/view?usp=sharing</t>
  </si>
  <si>
    <t>telah diterapkan secara gampang  https://drive.google.com/file/d/16Xt1ZHjbwfQjkVwSNFwoaktECxpCRyxr/view?usp=sharing</t>
  </si>
  <si>
    <t>telah diterapkan sistem kompensasi https://drive.google.com/file/d/15vQR1Uhce7UEpGqSbfQNHOQi1qsj-AOu/view?usp=sharing</t>
  </si>
  <si>
    <t>hanya sebagian layanan yang terintegritas https://drive.google.com/file/d/15vQR1Uhce7UEpGqSbfQNHOQi1qsj-AOu/view?usp=sharing</t>
  </si>
  <si>
    <t>belum terdapat pengakuan secara nasional  https://drive.google.com/file/d/1mFV0zNvng3_BQWn3cIVunx_d-DMcwVDm/view?usp=sharing</t>
  </si>
  <si>
    <t>terdapat bukti yang real melalui media pengaduan https://drive.google.com/file/d/16Xt1ZHjbwfQjkVwSNFwoaktECxpCRyxr/view?usp=sharing</t>
  </si>
  <si>
    <t>terdapat petugas yang melayani pengaduan https://drive.google.com/file/d/16BQ-izIawmgKp-71VT8dfjKuwlkt4_IP/view?usp=sharing</t>
  </si>
  <si>
    <t>telah dilakukan tindak lanjut seluruh pengaduan https://drive.google.com/file/d/1F9VQYLVg9eMJlN63RXW-l3DsR6zPrv2E/view?usp=sharing</t>
  </si>
  <si>
    <t>telah dilakuan 4 kali selama satu tahun https://drive.google.com/file/d/1Bs-DFMWDkI_tLfWbk_S1pT0WPPFO7ACp/view?usp=sharing</t>
  </si>
  <si>
    <t>hasil SKM dapat diakses oleh seluruh lapisan masyarakat dengan website dinas perikanan https://drive.google.com/file/d/1CD8FQWNCpqel7qFuaxzwrNoFzYejMcfD/view?usp=sharing</t>
  </si>
  <si>
    <t>telah terlaksananya penyusuanian organisasi dalam rangka mewujudkan organisasi yang efektif https://drive.google.com/file/d/1rxUZ_dwnAsDak44iT2vfklCQmXmK7d2e/view?usp=sharing</t>
  </si>
  <si>
    <t>peta proses bisnis dinas perikanan telah disusun https://drive.google.com/file/d/1WAogeowFmpEfHizrLdteCpbmjmSG1wOU/view?usp=sharing</t>
  </si>
  <si>
    <t>peta proses bisnis dinas perikanan telah disusun sesuai dengan tugas dan fungsi https://drive.google.com/file/d/1WAogeowFmpEfHizrLdteCpbmjmSG1wOU/view?usp=sharing</t>
  </si>
  <si>
    <t>peta proses bisnis telah sesuai dengan dokumen renstra dan renja dinas perikanan https://drive.google.com/file/d/1xVRfLq7su039dTd-J7neMijl6hNklbdz/view?usp=sharing</t>
  </si>
  <si>
    <t>peta proses bisnis dinas perikanan telah sesuai dengan kinerja https://drive.google.com/file/d/1hs4TqLlOpT5Iaq5K_JOoS8K2mbBp9L2r/view?usp=sharing</t>
  </si>
  <si>
    <t>peta proses bisnis dinas perikanan telah dijabarkan dalam sop https://drive.google.com/file/d/1_TdBEUGUYIj3pzXt30TVBH025cL7Nk6x/view?usp=sharing</t>
  </si>
  <si>
    <t>penjabaran peta lintas fungsi telah dilakukan kedalam sop https://drive.google.com/file/d/1B85F6-f3XAPADphtrhjumlSQ57AarxJ7/view?usp=sharing</t>
  </si>
  <si>
    <t>prosedur operasional tetap telah diterapkan https://drive.google.com/file/d/1v7vAXk8G2A6zG6dKM_fxFIFLWUA_eIJm/view?usp=sharing</t>
  </si>
  <si>
    <t>belum seluruhnya hasil evaluasi terhadap efisiensi dan efektivitas peta proses bisnis dan sop di tindak lanjuti https://drive.google.com/file/d/1QLTaEOZOV_B5JfBUSWNew_1NkHSNG2TN/view?usp=sharing</t>
  </si>
  <si>
    <t>sebagian peta proses bisnis yang sesuai dengan efektivitas hubungan kerja antar unit organisasi telah dilakukan evaluasi https://drive.google.com/file/d/1dhbB-U0WW910h7X_3gv-kaeXj6oqRMft/view?usp=sharing</t>
  </si>
  <si>
    <t>dilakukan monitoring dan evaluasi secara berkala https://drive.google.com/file/d/1xdm2z5fHcLdzdIMs3ZliaTX1Zho5O-2R/view?usp=sharing</t>
  </si>
  <si>
    <t>keterbukaan informasi publik telah dilaksanakan melalui sk PPID https://drive.google.com/file/d/1kKf0ubRL_swtOWDSRqAJgyqBaqiKu39E/view?usp=sharing</t>
  </si>
  <si>
    <t>peta proses bisnis telah disusun sesuai dengan permendagri nomor 90 tahun 2019 https://drive.google.com/file/d/1pp6LembG0HP2-62Luy6tySMgLgIj5mjI/view?usp=sharing</t>
  </si>
  <si>
    <t>Dinas Perikanan telah membentuk SK  Tim Reformasi Birokrasi tahun 2019 Nomor 188.45/153/427.58/2019 dan tahun 2021 nomor 188.45/78/427.58/2021 https://drive.google.com/file/d/1oFubNU5Z_tuKdc6RvZ_SkKDRIAuH0SnR/view?usp=sharing</t>
  </si>
  <si>
    <t>TIM reformasi birokrasi telah membuat rencana kerja https://drive.google.com/file/d/1kUc_ozi81YzxbVmulbK2eDXrX4qHfyXi/view?usp=sharing</t>
  </si>
  <si>
    <t>tim telah melakukan sebagian besar monitoring dan evaluasi rencana kerja dan hasil evaluasi telah ditindak lanjuti https://drive.google.com/file/d/1kUc_ozi81YzxbVmulbK2eDXrX4qHfyXi/view?usp=sharing</t>
  </si>
  <si>
    <t>rencana kerja reformasi Dinas Perikanan telah disusun dan di formalkan https://drive.google.com/file/d/1mBGxh0v8qkXCijLo27Az8dk03MlpH0us/view?usp=sharing</t>
  </si>
  <si>
    <t>sosialisasi reformasi birokrasi telah dilakukan kepada seluruh karyawan https://drive.google.com/file/d/1H-sDNRNlyXDzTtx2G4D6W_H8Yi7MOiXW/view?usp=sharing</t>
  </si>
  <si>
    <t>rencana kerja reformasi birokrasi Dinas Perikanan selaras dengan Road Map  https://drive.google.com/file/d/1mBGxh0v8qkXCijLo27Az8dk03MlpH0us/view?usp=sharing</t>
  </si>
  <si>
    <t>asesor telah ditetapkan dengan surat tugas dengan nomor …..  Tanggal 1 maret 2021 https://drive.google.com/file/d/171mk4XgGQlg5QAx55QllV7SeeimV42q5/view?usp=sharing</t>
  </si>
  <si>
    <t>para asesor telah mencapai konsensus dalam pengisian kertas kerja PMPRB https://drive.google.com/file/d/1M6Hvv8WlErx1TOcesHFWSE6AYuSkKV18/view?usp=sharing</t>
  </si>
  <si>
    <t>https://drive.google.com/file/d/1zj2iQY3yL7xeIjQybq8Uflbsdqf9v6iC/view?usp=sharing</t>
  </si>
  <si>
    <t>rencana aksi tindak lanjut telah di susun berdasarkan catatan penyelenggaraan PMPRB https://drive.google.com/file/d/1zj2iQY3yL7xeIjQybq8Uflbsdqf9v6iC/view?usp=sharing</t>
  </si>
  <si>
    <t>sebagian besar rencana kerja telah dimonitoring dan di evaluasi dan hasil evaluasi telah di tindak lanjuti https://drive.google.com/file/d/1kUc_ozi81YzxbVmulbK2eDXrX4qHfyXi/view?usp=sharing</t>
  </si>
  <si>
    <t>https://drive.google.com/file/d/1TVAnt9Gpo4lD8reNAq-xfDxG9aWQSnZc/view?usp=sharing</t>
  </si>
  <si>
    <t>kepala Dinas Perikanan secara aktif dan berkelanjutn terlibat dalam seluruh pelaksanaan reformasi birokrasi https://drive.google.com/file/d/111C07oqtr0uUQpZptq9-NzOzCldCqN6A/view?usp=sharing</t>
  </si>
  <si>
    <t>telah dibuatkan SK penunjukan agent of change dan role model  https://drive.google.com/file/d/1TVAnt9Gpo4lD8reNAq-xfDxG9aWQSnZc/view?usp=sharing</t>
  </si>
  <si>
    <t>https://drive.google.com/file/d/1FB5tHRFy89dVXdpYSxzfiNGxj48CGRDu/view?usp=sharing</t>
  </si>
  <si>
    <t>telah dilakukan indentifikasi namun belum ditetapkan secara formal https://drive.google.com/file/d/1ceP-1VEy-CO259SjNPtpzDNCYSIhwAyf/view?usp=sharing</t>
  </si>
  <si>
    <t>telah dilakukan indentifikasi namun belum ditetapkan secara formal https://drive.google.com/file/d/1pbKR-7GCypuOKNhEzKi96zJZtaMKAbRB/view?usp=sharing</t>
  </si>
  <si>
    <t>https://drive.google.com/file/d/15nAnphtwjYLSz6hd9m6wf7ScjXQaYjMZ/view?usp=sharing</t>
  </si>
  <si>
    <t>https://drive.google.com/file/d/1kYcU3KfrD5an21R1RG16zZw3lEamVwD_/view?usp=sharing</t>
  </si>
  <si>
    <t>https://drive.google.com/file/d/1ivt_H9BlHkPtmXCEHaa_BLV9-rRGtVzh/view?usp=sharing</t>
  </si>
  <si>
    <t>https://drive.google.com/file/d/1F9VQYLVg9eMJlN63RXW-l3DsR6zPrv2E/view?usp=sharing</t>
  </si>
  <si>
    <t>https://drive.google.com/file/d/1n9Ly-joxxEqFUmOrbI4vXJbZlbtVNGzD/view?usp=sharing</t>
  </si>
  <si>
    <t>https://drive.google.com/file/d/1_RotCJZ9ZbqKSgScQprE9OWEXd2bIiAi/view?usp=sharing</t>
  </si>
  <si>
    <t>https://drive.google.com/file/d/1qbHTbNNl0x0HRs8WdIo09XeB2JX-dYgQ/view?usp=sharing</t>
  </si>
  <si>
    <t>https://drive.google.com/file/d/153HKwiTYkq8srmRkpxfld6pKE9vc6wSD/view?usp=sharing</t>
  </si>
  <si>
    <t>https://drive.google.com/file/d/1ue3gdvNM9Vz4DxhtyvUtU1HMczS7L-Pa/view?usp=sharing</t>
  </si>
  <si>
    <t>https://drive.google.com/file/d/1UUScoYs_q7g_CL5NLegRPYmUQiLa6nWd/view?usp=sharing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</si>
</sst>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_(* \(#,##0\);_(* &quot;-&quot;_);_(@_)"/>
    <numFmt numFmtId="165" formatCode="0.000"/>
  </numFmts>
  <fonts count="13">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b/>
      <sz val="11"/>
      <name val="Calibri"/>
      <family val="2"/>
      <scheme val="minor"/>
    </font>
    <font>
      <b/>
      <sz val="12"/>
      <color theme="1"/>
      <name val="Calibri "/>
    </font>
    <font>
      <b/>
      <sz val="11"/>
      <color theme="1"/>
      <name val="Calibri "/>
    </font>
    <font>
      <sz val="12"/>
      <color theme="1"/>
      <name val="Calibri "/>
    </font>
    <font>
      <sz val="11"/>
      <name val="Calibri"/>
      <family val="2"/>
      <scheme val="minor"/>
    </font>
    <font>
      <b/>
      <i/>
      <sz val="11"/>
      <color theme="1"/>
      <name val="Calibri"/>
      <family val="2"/>
      <scheme val="minor"/>
    </font>
    <font>
      <i/>
      <sz val="11"/>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theme="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1CC"/>
        <bgColor indexed="64"/>
      </patternFill>
    </fill>
    <fill>
      <patternFill patternType="solid">
        <fgColor theme="7" tint="0.79998168889431442"/>
        <bgColor indexed="64"/>
      </patternFill>
    </fill>
    <fill>
      <patternFill patternType="solid">
        <fgColor rgb="FFD7DBE4"/>
        <bgColor indexed="64"/>
      </patternFill>
    </fill>
    <fill>
      <patternFill patternType="solid">
        <fgColor theme="1"/>
        <bgColor indexed="64"/>
      </patternFill>
    </fill>
    <fill>
      <patternFill patternType="solid">
        <fgColor rgb="FFFFF2CB"/>
        <bgColor indexed="64"/>
      </patternFill>
    </fill>
    <fill>
      <patternFill patternType="solid">
        <fgColor theme="8"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right style="thin">
        <color auto="1"/>
      </right>
      <top/>
      <bottom style="thin">
        <color auto="1"/>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12" fillId="0" borderId="0" applyNumberFormat="0" applyFill="0" applyBorder="0" applyAlignment="0" applyProtection="0"/>
  </cellStyleXfs>
  <cellXfs count="228">
    <xf numFmtId="0" fontId="0" fillId="0" borderId="0" xfId="0"/>
    <xf numFmtId="2" fontId="2" fillId="2" borderId="1" xfId="0" applyNumberFormat="1" applyFont="1" applyFill="1" applyBorder="1" applyAlignment="1">
      <alignment horizontal="center" vertical="center" wrapText="1"/>
    </xf>
    <xf numFmtId="9" fontId="3" fillId="2" borderId="2" xfId="1" applyFont="1" applyFill="1" applyBorder="1" applyAlignment="1">
      <alignment horizontal="center" vertical="center" wrapText="1"/>
    </xf>
    <xf numFmtId="0" fontId="4" fillId="3" borderId="1" xfId="0" applyFont="1" applyFill="1" applyBorder="1" applyAlignment="1">
      <alignment vertical="top"/>
    </xf>
    <xf numFmtId="2" fontId="4" fillId="3" borderId="1" xfId="0" applyNumberFormat="1" applyFont="1" applyFill="1" applyBorder="1" applyAlignment="1">
      <alignment horizontal="center" vertical="center" wrapText="1"/>
    </xf>
    <xf numFmtId="9" fontId="1" fillId="3" borderId="1" xfId="1" applyFont="1" applyFill="1" applyBorder="1" applyAlignment="1">
      <alignment horizontal="center" vertical="center" wrapText="1"/>
    </xf>
    <xf numFmtId="2" fontId="4" fillId="3" borderId="1" xfId="0" applyNumberFormat="1" applyFont="1" applyFill="1" applyBorder="1" applyAlignment="1">
      <alignment horizontal="center" vertical="top" wrapText="1"/>
    </xf>
    <xf numFmtId="0" fontId="4" fillId="4" borderId="1" xfId="0" applyFont="1" applyFill="1" applyBorder="1" applyAlignment="1">
      <alignment horizontal="center" vertical="top"/>
    </xf>
    <xf numFmtId="0" fontId="4" fillId="4" borderId="3" xfId="0" applyFont="1" applyFill="1" applyBorder="1" applyAlignment="1">
      <alignment vertical="top"/>
    </xf>
    <xf numFmtId="2" fontId="4" fillId="4" borderId="4" xfId="0" applyNumberFormat="1" applyFont="1" applyFill="1" applyBorder="1" applyAlignment="1">
      <alignment horizontal="center" vertical="center"/>
    </xf>
    <xf numFmtId="9" fontId="1" fillId="4" borderId="4" xfId="1" applyFont="1" applyFill="1" applyBorder="1" applyAlignment="1">
      <alignment horizontal="center" vertical="center"/>
    </xf>
    <xf numFmtId="2" fontId="4" fillId="4" borderId="4" xfId="0" applyNumberFormat="1" applyFont="1" applyFill="1" applyBorder="1" applyAlignment="1">
      <alignment horizontal="center" vertical="top"/>
    </xf>
    <xf numFmtId="0" fontId="4" fillId="5" borderId="1" xfId="0" applyFont="1" applyFill="1" applyBorder="1" applyAlignment="1">
      <alignment vertical="top"/>
    </xf>
    <xf numFmtId="0" fontId="4" fillId="5" borderId="1" xfId="0" applyFont="1" applyFill="1" applyBorder="1" applyAlignment="1">
      <alignment horizontal="center" vertical="top"/>
    </xf>
    <xf numFmtId="1" fontId="4" fillId="5" borderId="5" xfId="0" applyNumberFormat="1" applyFont="1" applyFill="1" applyBorder="1" applyAlignment="1">
      <alignment horizontal="center" vertical="top"/>
    </xf>
    <xf numFmtId="2" fontId="4" fillId="5" borderId="1" xfId="0" applyNumberFormat="1" applyFont="1" applyFill="1" applyBorder="1" applyAlignment="1">
      <alignment horizontal="center" vertical="center" wrapText="1"/>
    </xf>
    <xf numFmtId="9" fontId="1" fillId="5" borderId="1" xfId="1" applyFont="1" applyFill="1" applyBorder="1" applyAlignment="1">
      <alignment horizontal="center" vertical="center" wrapText="1"/>
    </xf>
    <xf numFmtId="2" fontId="4" fillId="5" borderId="1" xfId="0" applyNumberFormat="1" applyFont="1" applyFill="1" applyBorder="1" applyAlignment="1">
      <alignment horizontal="center" vertical="top" wrapText="1"/>
    </xf>
    <xf numFmtId="0" fontId="4" fillId="6" borderId="1" xfId="0" applyFont="1" applyFill="1" applyBorder="1" applyAlignment="1">
      <alignment vertical="top"/>
    </xf>
    <xf numFmtId="0" fontId="4" fillId="6" borderId="1" xfId="0" applyFont="1" applyFill="1" applyBorder="1" applyAlignment="1">
      <alignment horizontal="center" vertical="top"/>
    </xf>
    <xf numFmtId="0" fontId="4" fillId="7" borderId="1" xfId="0" applyFont="1" applyFill="1" applyBorder="1" applyAlignment="1">
      <alignment horizontal="center" vertical="top"/>
    </xf>
    <xf numFmtId="2" fontId="4" fillId="7" borderId="1" xfId="0" applyNumberFormat="1" applyFont="1" applyFill="1" applyBorder="1" applyAlignment="1">
      <alignment vertical="center"/>
    </xf>
    <xf numFmtId="9" fontId="1" fillId="7" borderId="1" xfId="1" applyFont="1" applyFill="1" applyBorder="1" applyAlignment="1">
      <alignment horizontal="center" vertical="center"/>
    </xf>
    <xf numFmtId="2" fontId="0" fillId="7" borderId="1" xfId="0" applyNumberFormat="1" applyFill="1" applyBorder="1"/>
    <xf numFmtId="0" fontId="4" fillId="7" borderId="1" xfId="0" applyFont="1" applyFill="1" applyBorder="1" applyAlignment="1">
      <alignment horizontal="center" vertical="center"/>
    </xf>
    <xf numFmtId="0" fontId="4" fillId="7" borderId="1" xfId="0" applyFont="1" applyFill="1" applyBorder="1" applyAlignment="1">
      <alignment vertical="top"/>
    </xf>
    <xf numFmtId="0" fontId="4" fillId="8" borderId="1" xfId="0" applyFont="1" applyFill="1" applyBorder="1" applyAlignment="1">
      <alignment vertical="top"/>
    </xf>
    <xf numFmtId="0" fontId="4" fillId="8" borderId="1" xfId="0" applyFont="1" applyFill="1" applyBorder="1" applyAlignment="1">
      <alignment horizontal="center" vertical="top"/>
    </xf>
    <xf numFmtId="2" fontId="4" fillId="8" borderId="1" xfId="0" applyNumberFormat="1" applyFont="1" applyFill="1" applyBorder="1" applyAlignment="1">
      <alignment horizontal="center" vertical="center" wrapText="1"/>
    </xf>
    <xf numFmtId="9" fontId="1" fillId="8" borderId="1" xfId="1" applyFont="1" applyFill="1" applyBorder="1" applyAlignment="1">
      <alignment horizontal="center" vertical="center" wrapText="1"/>
    </xf>
    <xf numFmtId="2" fontId="4" fillId="8" borderId="1" xfId="0" applyNumberFormat="1" applyFont="1" applyFill="1" applyBorder="1" applyAlignment="1">
      <alignment horizontal="center" vertical="top" wrapText="1"/>
    </xf>
    <xf numFmtId="2" fontId="0" fillId="7" borderId="1" xfId="0" applyNumberFormat="1" applyFill="1" applyBorder="1" applyAlignment="1">
      <alignment vertical="center"/>
    </xf>
    <xf numFmtId="1" fontId="4" fillId="7" borderId="1" xfId="0" applyNumberFormat="1" applyFont="1" applyFill="1" applyBorder="1" applyAlignment="1">
      <alignment horizontal="center" vertical="center"/>
    </xf>
    <xf numFmtId="2" fontId="4" fillId="7" borderId="1" xfId="0" applyNumberFormat="1" applyFont="1" applyFill="1" applyBorder="1" applyAlignment="1">
      <alignment vertical="center" wrapText="1"/>
    </xf>
    <xf numFmtId="2" fontId="0" fillId="7" borderId="1" xfId="0" applyNumberFormat="1" applyFill="1" applyBorder="1" applyAlignment="1">
      <alignment vertical="top" wrapText="1"/>
    </xf>
    <xf numFmtId="0" fontId="4" fillId="8" borderId="1" xfId="0" applyFont="1" applyFill="1" applyBorder="1" applyAlignment="1">
      <alignment horizontal="left" vertical="top"/>
    </xf>
    <xf numFmtId="0" fontId="0" fillId="8" borderId="1" xfId="0" applyFill="1" applyBorder="1" applyAlignment="1">
      <alignment vertical="top" wrapText="1"/>
    </xf>
    <xf numFmtId="0" fontId="6" fillId="8" borderId="1" xfId="0" applyFont="1" applyFill="1" applyBorder="1" applyAlignment="1">
      <alignment vertical="top"/>
    </xf>
    <xf numFmtId="0" fontId="7" fillId="8" borderId="1" xfId="0" applyFont="1" applyFill="1" applyBorder="1" applyAlignment="1">
      <alignment horizontal="center" vertical="top"/>
    </xf>
    <xf numFmtId="2" fontId="6" fillId="8" borderId="1" xfId="0" applyNumberFormat="1" applyFont="1" applyFill="1" applyBorder="1" applyAlignment="1">
      <alignment horizontal="center" vertical="center" wrapText="1"/>
    </xf>
    <xf numFmtId="9" fontId="8" fillId="8" borderId="1" xfId="1" applyFont="1" applyFill="1" applyBorder="1" applyAlignment="1">
      <alignment horizontal="center" vertical="center" wrapText="1"/>
    </xf>
    <xf numFmtId="2" fontId="6" fillId="8" borderId="1" xfId="0" applyNumberFormat="1" applyFont="1" applyFill="1" applyBorder="1" applyAlignment="1">
      <alignment horizontal="center" vertical="top" wrapText="1"/>
    </xf>
    <xf numFmtId="2" fontId="4" fillId="7" borderId="5" xfId="0" applyNumberFormat="1" applyFont="1" applyFill="1" applyBorder="1" applyAlignment="1">
      <alignment vertical="center"/>
    </xf>
    <xf numFmtId="9" fontId="1" fillId="7" borderId="5" xfId="1" applyFont="1" applyFill="1" applyBorder="1" applyAlignment="1">
      <alignment horizontal="center" vertical="center"/>
    </xf>
    <xf numFmtId="2" fontId="0" fillId="7" borderId="5" xfId="0" applyNumberFormat="1" applyFill="1" applyBorder="1"/>
    <xf numFmtId="9" fontId="1" fillId="5" borderId="1" xfId="1" applyFont="1" applyFill="1" applyBorder="1" applyAlignment="1">
      <alignment horizontal="center" vertical="top" wrapText="1"/>
    </xf>
    <xf numFmtId="0" fontId="4" fillId="7" borderId="1" xfId="0" quotePrefix="1" applyFont="1" applyFill="1" applyBorder="1" applyAlignment="1">
      <alignment horizontal="center" vertical="top"/>
    </xf>
    <xf numFmtId="2" fontId="4" fillId="7" borderId="1" xfId="0" applyNumberFormat="1" applyFont="1" applyFill="1" applyBorder="1" applyAlignment="1">
      <alignment horizontal="right" vertical="center" wrapText="1"/>
    </xf>
    <xf numFmtId="9" fontId="1" fillId="7" borderId="1" xfId="1" applyFont="1" applyFill="1" applyBorder="1" applyAlignment="1">
      <alignment horizontal="center" vertical="center" wrapText="1"/>
    </xf>
    <xf numFmtId="2" fontId="0" fillId="7" borderId="1" xfId="0" applyNumberFormat="1" applyFill="1" applyBorder="1" applyAlignment="1">
      <alignment horizontal="right" vertical="center" wrapText="1"/>
    </xf>
    <xf numFmtId="2" fontId="4" fillId="7" borderId="1" xfId="0" applyNumberFormat="1" applyFont="1" applyFill="1" applyBorder="1" applyAlignment="1">
      <alignment horizontal="right" vertical="center"/>
    </xf>
    <xf numFmtId="2" fontId="0" fillId="7" borderId="1" xfId="0" applyNumberFormat="1" applyFill="1" applyBorder="1" applyAlignment="1">
      <alignment horizontal="right" vertical="center"/>
    </xf>
    <xf numFmtId="0" fontId="6" fillId="5" borderId="1" xfId="0" applyFont="1" applyFill="1" applyBorder="1" applyAlignment="1">
      <alignment vertical="top"/>
    </xf>
    <xf numFmtId="0" fontId="7" fillId="5" borderId="1" xfId="0" applyFont="1" applyFill="1" applyBorder="1" applyAlignment="1">
      <alignment horizontal="center" vertical="top"/>
    </xf>
    <xf numFmtId="2" fontId="6" fillId="5" borderId="3" xfId="0" applyNumberFormat="1" applyFont="1" applyFill="1" applyBorder="1" applyAlignment="1">
      <alignment horizontal="center" vertical="center" wrapText="1"/>
    </xf>
    <xf numFmtId="0" fontId="4" fillId="8" borderId="5" xfId="0" applyFont="1" applyFill="1" applyBorder="1" applyAlignment="1">
      <alignment horizontal="center" vertical="top"/>
    </xf>
    <xf numFmtId="10" fontId="4" fillId="8" borderId="1" xfId="1" applyNumberFormat="1" applyFont="1" applyFill="1" applyBorder="1" applyAlignment="1">
      <alignment horizontal="center" vertical="top" wrapText="1"/>
    </xf>
    <xf numFmtId="9" fontId="1" fillId="8" borderId="1" xfId="1" applyFont="1" applyFill="1" applyBorder="1" applyAlignment="1">
      <alignment horizontal="center" vertical="top" wrapText="1"/>
    </xf>
    <xf numFmtId="0" fontId="4" fillId="9" borderId="1" xfId="0" applyFont="1" applyFill="1" applyBorder="1" applyAlignment="1">
      <alignment vertical="top"/>
    </xf>
    <xf numFmtId="0" fontId="4" fillId="9" borderId="1" xfId="0" applyFont="1" applyFill="1" applyBorder="1" applyAlignment="1">
      <alignment horizontal="center" vertical="top"/>
    </xf>
    <xf numFmtId="0" fontId="4" fillId="9" borderId="1" xfId="0" applyFont="1" applyFill="1" applyBorder="1" applyAlignment="1">
      <alignment vertical="top" wrapText="1"/>
    </xf>
    <xf numFmtId="2" fontId="4" fillId="9" borderId="1" xfId="0" applyNumberFormat="1" applyFont="1" applyFill="1" applyBorder="1" applyAlignment="1">
      <alignment horizontal="center" vertical="top" wrapText="1"/>
    </xf>
    <xf numFmtId="2" fontId="4" fillId="9" borderId="1" xfId="0" applyNumberFormat="1" applyFont="1" applyFill="1" applyBorder="1" applyAlignment="1">
      <alignment vertical="center" wrapText="1"/>
    </xf>
    <xf numFmtId="9" fontId="1" fillId="9" borderId="1" xfId="1" applyFont="1" applyFill="1" applyBorder="1" applyAlignment="1">
      <alignment horizontal="center" vertical="center" wrapText="1"/>
    </xf>
    <xf numFmtId="2" fontId="4" fillId="9" borderId="1" xfId="0" applyNumberFormat="1" applyFont="1" applyFill="1" applyBorder="1" applyAlignment="1">
      <alignment vertical="top" wrapText="1"/>
    </xf>
    <xf numFmtId="0" fontId="5" fillId="8" borderId="0" xfId="0" applyFont="1" applyFill="1" applyAlignment="1">
      <alignment horizontal="center"/>
    </xf>
    <xf numFmtId="2" fontId="0" fillId="6" borderId="1" xfId="0" applyNumberFormat="1" applyFill="1" applyBorder="1" applyAlignment="1" applyProtection="1">
      <alignment horizontal="right" vertical="center" wrapText="1"/>
      <protection locked="0"/>
    </xf>
    <xf numFmtId="9" fontId="1" fillId="6" borderId="1" xfId="1" applyFont="1" applyFill="1" applyBorder="1" applyAlignment="1" applyProtection="1">
      <alignment horizontal="center" vertical="center" wrapText="1"/>
      <protection locked="0"/>
    </xf>
    <xf numFmtId="0" fontId="4" fillId="6" borderId="1" xfId="0" quotePrefix="1" applyFont="1" applyFill="1" applyBorder="1" applyAlignment="1">
      <alignment horizontal="center" vertical="top"/>
    </xf>
    <xf numFmtId="2" fontId="0" fillId="6" borderId="1" xfId="0" quotePrefix="1" applyNumberFormat="1" applyFill="1" applyBorder="1" applyAlignment="1" applyProtection="1">
      <alignment horizontal="right" vertical="center" wrapText="1"/>
      <protection locked="0"/>
    </xf>
    <xf numFmtId="2" fontId="0" fillId="6" borderId="1" xfId="0" applyNumberFormat="1" applyFill="1" applyBorder="1" applyAlignment="1">
      <alignment vertical="center"/>
    </xf>
    <xf numFmtId="9" fontId="1" fillId="6" borderId="1" xfId="1" applyFont="1" applyFill="1" applyBorder="1" applyAlignment="1">
      <alignment horizontal="center" vertical="center"/>
    </xf>
    <xf numFmtId="2" fontId="0" fillId="6" borderId="1" xfId="0" applyNumberFormat="1" applyFill="1" applyBorder="1" applyAlignment="1">
      <alignment horizontal="right" vertical="top"/>
    </xf>
    <xf numFmtId="2" fontId="4" fillId="0" borderId="0" xfId="0" applyNumberFormat="1" applyFont="1" applyAlignment="1">
      <alignment vertical="center"/>
    </xf>
    <xf numFmtId="9" fontId="1" fillId="0" borderId="0" xfId="1" applyFont="1" applyAlignment="1">
      <alignment horizontal="center" vertical="center"/>
    </xf>
    <xf numFmtId="2" fontId="0" fillId="0" borderId="0" xfId="0" applyNumberFormat="1"/>
    <xf numFmtId="0" fontId="9" fillId="0" borderId="0" xfId="0" applyFont="1" applyFill="1"/>
    <xf numFmtId="0" fontId="5" fillId="10" borderId="1" xfId="0" applyFont="1" applyFill="1" applyBorder="1" applyAlignment="1">
      <alignment vertical="top"/>
    </xf>
    <xf numFmtId="0" fontId="5" fillId="10" borderId="1" xfId="0" applyFont="1" applyFill="1" applyBorder="1" applyAlignment="1">
      <alignment horizontal="center" vertical="top"/>
    </xf>
    <xf numFmtId="1" fontId="5" fillId="10" borderId="6" xfId="0" applyNumberFormat="1" applyFont="1" applyFill="1" applyBorder="1" applyAlignment="1">
      <alignment horizontal="center" vertical="center"/>
    </xf>
    <xf numFmtId="2" fontId="5" fillId="10" borderId="3" xfId="0" applyNumberFormat="1" applyFont="1" applyFill="1" applyBorder="1" applyAlignment="1">
      <alignment horizontal="left" vertical="top"/>
    </xf>
    <xf numFmtId="2" fontId="5" fillId="10" borderId="4" xfId="0" applyNumberFormat="1" applyFont="1" applyFill="1" applyBorder="1" applyAlignment="1">
      <alignment horizontal="left" vertical="top"/>
    </xf>
    <xf numFmtId="2" fontId="5" fillId="10" borderId="1" xfId="0" applyNumberFormat="1" applyFont="1" applyFill="1" applyBorder="1" applyAlignment="1">
      <alignment vertical="center" wrapText="1"/>
    </xf>
    <xf numFmtId="2" fontId="9" fillId="10" borderId="1" xfId="0" applyNumberFormat="1" applyFont="1" applyFill="1" applyBorder="1" applyAlignment="1">
      <alignment vertical="center"/>
    </xf>
    <xf numFmtId="0" fontId="0" fillId="0" borderId="4" xfId="0" applyFont="1" applyFill="1" applyBorder="1" applyAlignment="1">
      <alignment horizontal="left" vertical="top" wrapText="1"/>
    </xf>
    <xf numFmtId="0" fontId="0" fillId="0" borderId="6" xfId="0" applyFont="1" applyFill="1" applyBorder="1" applyAlignment="1">
      <alignment horizontal="center" vertical="top" wrapText="1"/>
    </xf>
    <xf numFmtId="0" fontId="0" fillId="0" borderId="0" xfId="0" applyAlignment="1">
      <alignment wrapText="1"/>
    </xf>
    <xf numFmtId="0" fontId="4" fillId="4" borderId="1" xfId="0" applyFont="1" applyFill="1" applyBorder="1" applyAlignment="1">
      <alignment horizontal="center" vertical="top" wrapText="1"/>
    </xf>
    <xf numFmtId="2" fontId="4" fillId="4" borderId="4" xfId="0" applyNumberFormat="1" applyFont="1" applyFill="1" applyBorder="1" applyAlignment="1">
      <alignment horizontal="center" vertical="center" wrapText="1"/>
    </xf>
    <xf numFmtId="0" fontId="4" fillId="6" borderId="1" xfId="0" applyFont="1" applyFill="1" applyBorder="1" applyAlignment="1">
      <alignment vertical="top" wrapText="1"/>
    </xf>
    <xf numFmtId="0" fontId="4" fillId="6"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0" fillId="0" borderId="1" xfId="0" applyFont="1" applyFill="1" applyBorder="1" applyAlignment="1">
      <alignment horizontal="center" vertical="top" wrapText="1"/>
    </xf>
    <xf numFmtId="2" fontId="0" fillId="0" borderId="1" xfId="0" applyNumberFormat="1" applyFont="1" applyFill="1" applyBorder="1" applyAlignment="1">
      <alignment horizontal="center" vertical="center" wrapText="1"/>
    </xf>
    <xf numFmtId="0" fontId="0" fillId="0" borderId="0" xfId="0" applyFont="1" applyFill="1" applyAlignment="1">
      <alignment horizontal="center" wrapText="1"/>
    </xf>
    <xf numFmtId="0" fontId="4" fillId="7" borderId="1" xfId="0" applyFont="1" applyFill="1" applyBorder="1" applyAlignment="1">
      <alignment horizontal="center" vertical="center" wrapText="1"/>
    </xf>
    <xf numFmtId="0" fontId="4" fillId="7" borderId="1" xfId="0" applyFont="1" applyFill="1" applyBorder="1" applyAlignment="1">
      <alignment vertical="top" wrapText="1"/>
    </xf>
    <xf numFmtId="0" fontId="4" fillId="8" borderId="1" xfId="0" applyFont="1" applyFill="1" applyBorder="1" applyAlignment="1">
      <alignment vertical="top" wrapText="1"/>
    </xf>
    <xf numFmtId="0" fontId="4" fillId="8" borderId="1" xfId="0" applyFont="1" applyFill="1" applyBorder="1" applyAlignment="1">
      <alignment horizontal="center" vertical="top" wrapText="1"/>
    </xf>
    <xf numFmtId="0" fontId="5" fillId="10" borderId="1" xfId="0" applyFont="1" applyFill="1" applyBorder="1" applyAlignment="1">
      <alignment vertical="top" wrapText="1"/>
    </xf>
    <xf numFmtId="0" fontId="5" fillId="10" borderId="1" xfId="0" applyFont="1" applyFill="1" applyBorder="1" applyAlignment="1">
      <alignment horizontal="center" vertical="top" wrapText="1"/>
    </xf>
    <xf numFmtId="2" fontId="5" fillId="10" borderId="4" xfId="0" applyNumberFormat="1" applyFont="1" applyFill="1" applyBorder="1" applyAlignment="1">
      <alignment horizontal="left" vertical="top" wrapText="1"/>
    </xf>
    <xf numFmtId="0" fontId="9" fillId="0" borderId="0" xfId="0" applyFont="1" applyFill="1" applyAlignment="1">
      <alignment wrapText="1"/>
    </xf>
    <xf numFmtId="0" fontId="6" fillId="8" borderId="1" xfId="0" applyFont="1" applyFill="1" applyBorder="1" applyAlignment="1">
      <alignment vertical="top" wrapText="1"/>
    </xf>
    <xf numFmtId="0" fontId="4" fillId="7" borderId="1" xfId="0" quotePrefix="1" applyFont="1" applyFill="1" applyBorder="1" applyAlignment="1">
      <alignment horizontal="center" vertical="top" wrapText="1"/>
    </xf>
    <xf numFmtId="0" fontId="4" fillId="8" borderId="5" xfId="0" applyFont="1" applyFill="1" applyBorder="1" applyAlignment="1">
      <alignment horizontal="center" vertical="top" wrapText="1"/>
    </xf>
    <xf numFmtId="0" fontId="0" fillId="0" borderId="1" xfId="0" applyFont="1" applyFill="1" applyBorder="1" applyAlignment="1">
      <alignment horizontal="left" vertical="top" wrapText="1"/>
    </xf>
    <xf numFmtId="2" fontId="0" fillId="7" borderId="1" xfId="0" applyNumberFormat="1" applyFill="1" applyBorder="1" applyAlignment="1">
      <alignment horizontal="center" vertical="center" wrapText="1"/>
    </xf>
    <xf numFmtId="2" fontId="9" fillId="10" borderId="1" xfId="0" applyNumberFormat="1" applyFont="1" applyFill="1" applyBorder="1" applyAlignment="1">
      <alignment horizontal="center" vertical="center" wrapText="1"/>
    </xf>
    <xf numFmtId="0" fontId="4" fillId="4" borderId="5" xfId="0" applyFont="1" applyFill="1" applyBorder="1" applyAlignment="1">
      <alignment horizontal="center" vertical="top" wrapText="1"/>
    </xf>
    <xf numFmtId="0" fontId="4" fillId="4" borderId="7" xfId="0" applyFont="1" applyFill="1" applyBorder="1" applyAlignment="1">
      <alignment vertical="top"/>
    </xf>
    <xf numFmtId="0" fontId="4" fillId="4" borderId="7" xfId="0" applyFont="1" applyFill="1" applyBorder="1" applyAlignment="1">
      <alignment vertical="top" wrapText="1"/>
    </xf>
    <xf numFmtId="2" fontId="2" fillId="2" borderId="2" xfId="0" applyNumberFormat="1" applyFont="1" applyFill="1" applyBorder="1" applyAlignment="1">
      <alignment horizontal="center" vertical="center" wrapText="1"/>
    </xf>
    <xf numFmtId="0" fontId="4" fillId="3" borderId="8" xfId="0" applyFont="1" applyFill="1" applyBorder="1" applyAlignment="1">
      <alignment vertical="top" wrapText="1"/>
    </xf>
    <xf numFmtId="0" fontId="4" fillId="3" borderId="8" xfId="0" applyFont="1" applyFill="1" applyBorder="1" applyAlignment="1">
      <alignment vertical="top"/>
    </xf>
    <xf numFmtId="0" fontId="4" fillId="3" borderId="7" xfId="0" applyFont="1" applyFill="1" applyBorder="1" applyAlignment="1">
      <alignment vertical="top" wrapText="1"/>
    </xf>
    <xf numFmtId="0" fontId="4" fillId="3" borderId="9" xfId="0" applyFont="1" applyFill="1" applyBorder="1" applyAlignment="1">
      <alignment vertical="top"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0" fillId="0" borderId="0" xfId="0" applyFill="1" applyBorder="1" applyAlignment="1">
      <alignment wrapText="1"/>
    </xf>
    <xf numFmtId="2" fontId="4" fillId="3" borderId="5" xfId="0" applyNumberFormat="1" applyFont="1" applyFill="1" applyBorder="1" applyAlignment="1">
      <alignment horizontal="left" vertical="top" wrapText="1"/>
    </xf>
    <xf numFmtId="2" fontId="4" fillId="4" borderId="4" xfId="0" applyNumberFormat="1" applyFont="1" applyFill="1" applyBorder="1" applyAlignment="1">
      <alignment horizontal="left" vertical="top" wrapText="1"/>
    </xf>
    <xf numFmtId="2" fontId="4" fillId="8" borderId="1" xfId="0" applyNumberFormat="1" applyFont="1" applyFill="1" applyBorder="1" applyAlignment="1">
      <alignment horizontal="left" vertical="top" wrapText="1"/>
    </xf>
    <xf numFmtId="2" fontId="6" fillId="8" borderId="1" xfId="0" applyNumberFormat="1" applyFont="1" applyFill="1" applyBorder="1" applyAlignment="1">
      <alignment horizontal="left" vertical="top" wrapText="1"/>
    </xf>
    <xf numFmtId="2" fontId="2" fillId="0" borderId="0" xfId="0" applyNumberFormat="1" applyFont="1" applyFill="1" applyBorder="1" applyAlignment="1">
      <alignment horizontal="left" vertical="top" wrapText="1"/>
    </xf>
    <xf numFmtId="2" fontId="0" fillId="7" borderId="1" xfId="0" applyNumberFormat="1" applyFill="1" applyBorder="1" applyAlignment="1">
      <alignment horizontal="left" vertical="top" wrapText="1"/>
    </xf>
    <xf numFmtId="2" fontId="0" fillId="0" borderId="1" xfId="0" applyNumberFormat="1" applyFont="1" applyFill="1" applyBorder="1" applyAlignment="1">
      <alignment horizontal="left" vertical="top" wrapText="1"/>
    </xf>
    <xf numFmtId="2" fontId="9" fillId="10" borderId="1" xfId="0" applyNumberFormat="1" applyFont="1" applyFill="1" applyBorder="1" applyAlignment="1">
      <alignment horizontal="left" vertical="top" wrapText="1"/>
    </xf>
    <xf numFmtId="2" fontId="0" fillId="0" borderId="0" xfId="0" applyNumberFormat="1" applyAlignment="1">
      <alignment horizontal="left" vertical="top" wrapText="1"/>
    </xf>
    <xf numFmtId="2" fontId="4" fillId="3" borderId="5" xfId="0" applyNumberFormat="1" applyFont="1" applyFill="1" applyBorder="1" applyAlignment="1">
      <alignment horizontal="center" vertical="center" wrapText="1"/>
    </xf>
    <xf numFmtId="2" fontId="0" fillId="0" borderId="0" xfId="0" applyNumberFormat="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Alignment="1">
      <alignment wrapText="1"/>
    </xf>
    <xf numFmtId="0" fontId="0" fillId="0" borderId="1" xfId="0" applyFont="1" applyFill="1" applyBorder="1" applyAlignment="1">
      <alignment vertical="top" wrapText="1"/>
    </xf>
    <xf numFmtId="0" fontId="0" fillId="0" borderId="6" xfId="0" applyFont="1" applyFill="1" applyBorder="1" applyAlignment="1">
      <alignment horizontal="center" vertical="center" wrapText="1"/>
    </xf>
    <xf numFmtId="0" fontId="0" fillId="0" borderId="1" xfId="0" quotePrefix="1" applyFont="1" applyFill="1" applyBorder="1" applyAlignment="1">
      <alignment horizontal="left" vertical="top" wrapText="1"/>
    </xf>
    <xf numFmtId="0" fontId="0" fillId="0" borderId="1" xfId="0" quotePrefix="1" applyFont="1" applyFill="1" applyBorder="1" applyAlignment="1">
      <alignment horizontal="center" vertical="top" wrapText="1"/>
    </xf>
    <xf numFmtId="1" fontId="5" fillId="10" borderId="1" xfId="0" applyNumberFormat="1" applyFont="1" applyFill="1" applyBorder="1" applyAlignment="1">
      <alignment horizontal="center" vertical="center" wrapText="1"/>
    </xf>
    <xf numFmtId="0" fontId="0" fillId="0" borderId="4" xfId="0" quotePrefix="1" applyFont="1" applyFill="1" applyBorder="1" applyAlignment="1">
      <alignment horizontal="left" vertical="top" wrapText="1"/>
    </xf>
    <xf numFmtId="0" fontId="0" fillId="0" borderId="5" xfId="0" applyFont="1" applyFill="1" applyBorder="1" applyAlignment="1">
      <alignment horizontal="center" vertical="top" wrapText="1"/>
    </xf>
    <xf numFmtId="0" fontId="0" fillId="0" borderId="1" xfId="0" applyFont="1" applyFill="1" applyBorder="1" applyAlignment="1">
      <alignment horizontal="right" vertical="top" wrapText="1"/>
    </xf>
    <xf numFmtId="1" fontId="0" fillId="0" borderId="1" xfId="0" applyNumberFormat="1" applyFont="1" applyFill="1" applyBorder="1" applyAlignment="1">
      <alignment horizontal="center" vertical="center" wrapText="1"/>
    </xf>
    <xf numFmtId="2" fontId="0" fillId="0" borderId="4" xfId="0" applyNumberFormat="1" applyFont="1" applyFill="1" applyBorder="1" applyAlignment="1">
      <alignment horizontal="left" vertical="top" wrapText="1"/>
    </xf>
    <xf numFmtId="2" fontId="0" fillId="0" borderId="1" xfId="0" applyNumberFormat="1" applyFont="1" applyFill="1" applyBorder="1" applyAlignment="1">
      <alignment horizontal="center" vertical="top"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1" fontId="9" fillId="0" borderId="6" xfId="0" applyNumberFormat="1" applyFont="1" applyFill="1" applyBorder="1" applyAlignment="1">
      <alignment horizontal="center" vertical="center" wrapText="1"/>
    </xf>
    <xf numFmtId="2" fontId="9" fillId="0" borderId="4" xfId="0" applyNumberFormat="1" applyFont="1" applyFill="1" applyBorder="1" applyAlignment="1">
      <alignment horizontal="left" vertical="top" wrapText="1"/>
    </xf>
    <xf numFmtId="2"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left" vertical="top" wrapText="1"/>
    </xf>
    <xf numFmtId="2" fontId="9" fillId="0" borderId="1" xfId="0" applyNumberFormat="1" applyFont="1" applyFill="1" applyBorder="1" applyAlignment="1">
      <alignment horizontal="center" vertical="top"/>
    </xf>
    <xf numFmtId="0" fontId="0" fillId="0" borderId="6" xfId="0" quotePrefix="1" applyFont="1" applyFill="1" applyBorder="1" applyAlignment="1">
      <alignment horizontal="center" vertical="top" wrapText="1"/>
    </xf>
    <xf numFmtId="0" fontId="0" fillId="0" borderId="3" xfId="0" applyFont="1" applyFill="1" applyBorder="1" applyAlignment="1">
      <alignment horizontal="center" vertical="top" wrapText="1"/>
    </xf>
    <xf numFmtId="2" fontId="4" fillId="3" borderId="9" xfId="0" applyNumberFormat="1"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0" fontId="0" fillId="0" borderId="6" xfId="0" quotePrefix="1" applyFont="1" applyFill="1" applyBorder="1" applyAlignment="1">
      <alignment horizontal="right" vertical="top" wrapText="1"/>
    </xf>
    <xf numFmtId="2" fontId="0" fillId="0" borderId="4" xfId="0" applyNumberFormat="1" applyFont="1" applyFill="1" applyBorder="1" applyAlignment="1">
      <alignment horizontal="center" vertical="center" wrapText="1"/>
    </xf>
    <xf numFmtId="2" fontId="4" fillId="4" borderId="9" xfId="0" applyNumberFormat="1" applyFont="1" applyFill="1" applyBorder="1" applyAlignment="1">
      <alignment horizontal="left" vertical="top" wrapText="1"/>
    </xf>
    <xf numFmtId="0" fontId="0" fillId="0" borderId="1" xfId="0" quotePrefix="1" applyFont="1" applyFill="1" applyBorder="1" applyAlignment="1">
      <alignment horizontal="right" vertical="top" wrapText="1"/>
    </xf>
    <xf numFmtId="1" fontId="4" fillId="7" borderId="1" xfId="0" quotePrefix="1" applyNumberFormat="1" applyFont="1" applyFill="1" applyBorder="1" applyAlignment="1">
      <alignment horizontal="center" vertical="center" wrapText="1"/>
    </xf>
    <xf numFmtId="0" fontId="4" fillId="0" borderId="0" xfId="0" applyFont="1" applyAlignment="1">
      <alignment horizontal="center"/>
    </xf>
    <xf numFmtId="2" fontId="0" fillId="11" borderId="1" xfId="0" applyNumberFormat="1" applyFont="1" applyFill="1" applyBorder="1" applyAlignment="1">
      <alignment horizontal="center" vertical="center" wrapText="1"/>
    </xf>
    <xf numFmtId="165" fontId="9" fillId="11" borderId="1" xfId="0" applyNumberFormat="1" applyFont="1" applyFill="1" applyBorder="1" applyAlignment="1" applyProtection="1">
      <alignment horizontal="center" vertical="center" wrapText="1"/>
      <protection locked="0"/>
    </xf>
    <xf numFmtId="2" fontId="2" fillId="2" borderId="1"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wrapText="1"/>
    </xf>
    <xf numFmtId="10" fontId="0" fillId="0" borderId="1" xfId="0" applyNumberFormat="1" applyFont="1" applyFill="1" applyBorder="1" applyAlignment="1">
      <alignment horizontal="center" vertical="center" wrapText="1"/>
    </xf>
    <xf numFmtId="9" fontId="0" fillId="0" borderId="1" xfId="1" applyFont="1" applyFill="1" applyBorder="1" applyAlignment="1">
      <alignment horizontal="center" vertical="center" wrapText="1"/>
    </xf>
    <xf numFmtId="0" fontId="0" fillId="0" borderId="0" xfId="0" applyFill="1"/>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2" fontId="2" fillId="0" borderId="1" xfId="0" applyNumberFormat="1" applyFont="1" applyFill="1" applyBorder="1" applyAlignment="1">
      <alignment horizontal="center" vertical="center" wrapText="1"/>
    </xf>
    <xf numFmtId="0" fontId="0" fillId="0" borderId="4" xfId="0" applyFont="1" applyFill="1" applyBorder="1" applyAlignment="1">
      <alignment horizontal="left" vertical="top" wrapText="1"/>
    </xf>
    <xf numFmtId="2" fontId="0" fillId="11" borderId="1" xfId="0" applyNumberFormat="1" applyFont="1" applyFill="1" applyBorder="1" applyAlignment="1" applyProtection="1">
      <alignment horizontal="center" vertical="center" wrapText="1"/>
      <protection locked="0"/>
    </xf>
    <xf numFmtId="164" fontId="0" fillId="11" borderId="1" xfId="2" applyFont="1" applyFill="1" applyBorder="1" applyAlignment="1" applyProtection="1">
      <alignment horizontal="center" vertical="center" wrapText="1"/>
      <protection locked="0"/>
    </xf>
    <xf numFmtId="2" fontId="0" fillId="0" borderId="1" xfId="0" applyNumberFormat="1" applyFont="1" applyFill="1" applyBorder="1" applyAlignment="1" applyProtection="1">
      <alignment horizontal="center" vertical="center" wrapText="1"/>
    </xf>
    <xf numFmtId="2" fontId="0" fillId="7" borderId="1" xfId="0" applyNumberFormat="1" applyFill="1" applyBorder="1" applyAlignment="1" applyProtection="1">
      <alignment horizontal="center" vertical="center" wrapText="1"/>
    </xf>
    <xf numFmtId="2" fontId="0" fillId="0" borderId="1" xfId="0" applyNumberFormat="1" applyFont="1" applyFill="1" applyBorder="1" applyAlignment="1" applyProtection="1">
      <alignment horizontal="left" vertical="top" wrapText="1"/>
    </xf>
    <xf numFmtId="2" fontId="0" fillId="0" borderId="4" xfId="0" applyNumberFormat="1" applyFont="1" applyFill="1" applyBorder="1" applyAlignment="1" applyProtection="1">
      <alignment horizontal="left" vertical="top" wrapText="1"/>
    </xf>
    <xf numFmtId="2" fontId="0" fillId="0" borderId="4" xfId="0" applyNumberFormat="1" applyFont="1" applyFill="1" applyBorder="1" applyAlignment="1" applyProtection="1">
      <alignment horizontal="center" vertical="center" wrapText="1"/>
    </xf>
    <xf numFmtId="10" fontId="0" fillId="0" borderId="1" xfId="0" applyNumberFormat="1" applyFont="1" applyFill="1" applyBorder="1" applyAlignment="1" applyProtection="1">
      <alignment horizontal="center" vertical="center" wrapText="1"/>
    </xf>
    <xf numFmtId="0" fontId="0" fillId="0" borderId="4" xfId="0" quotePrefix="1" applyFont="1" applyFill="1" applyBorder="1" applyAlignment="1" applyProtection="1">
      <alignment horizontal="left" vertical="top" wrapText="1"/>
    </xf>
    <xf numFmtId="10" fontId="0" fillId="0" borderId="1" xfId="1" applyNumberFormat="1" applyFont="1" applyFill="1" applyBorder="1" applyAlignment="1" applyProtection="1">
      <alignment horizontal="center" vertical="center" wrapText="1"/>
    </xf>
    <xf numFmtId="0" fontId="0" fillId="0" borderId="3"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xf>
    <xf numFmtId="0" fontId="12" fillId="0" borderId="0" xfId="3" applyAlignment="1" applyProtection="1">
      <alignment horizontal="justify" vertical="center"/>
      <protection locked="0"/>
    </xf>
    <xf numFmtId="0" fontId="4" fillId="6" borderId="6" xfId="0" applyFont="1" applyFill="1" applyBorder="1" applyAlignment="1">
      <alignment horizontal="left" vertical="top"/>
    </xf>
    <xf numFmtId="0" fontId="4" fillId="6" borderId="4" xfId="0" applyFont="1" applyFill="1" applyBorder="1" applyAlignment="1">
      <alignment horizontal="left" vertical="top"/>
    </xf>
    <xf numFmtId="0" fontId="4" fillId="8" borderId="6" xfId="0" applyFont="1" applyFill="1" applyBorder="1" applyAlignment="1">
      <alignment horizontal="left" vertical="top"/>
    </xf>
    <xf numFmtId="0" fontId="4" fillId="8" borderId="3" xfId="0" applyFont="1" applyFill="1" applyBorder="1" applyAlignment="1">
      <alignment horizontal="left" vertical="top"/>
    </xf>
    <xf numFmtId="0" fontId="4" fillId="8" borderId="4" xfId="0" applyFont="1" applyFill="1" applyBorder="1" applyAlignment="1">
      <alignment horizontal="left" vertical="top"/>
    </xf>
    <xf numFmtId="0" fontId="4" fillId="3" borderId="6" xfId="0" applyFont="1" applyFill="1" applyBorder="1" applyAlignment="1">
      <alignment horizontal="left" vertical="top"/>
    </xf>
    <xf numFmtId="0" fontId="4" fillId="3" borderId="3" xfId="0" applyFont="1" applyFill="1" applyBorder="1" applyAlignment="1">
      <alignment horizontal="left" vertical="top"/>
    </xf>
    <xf numFmtId="0" fontId="4" fillId="3" borderId="4" xfId="0" applyFont="1" applyFill="1" applyBorder="1" applyAlignment="1">
      <alignment horizontal="left" vertical="top"/>
    </xf>
    <xf numFmtId="0" fontId="4" fillId="4" borderId="6" xfId="0" applyFont="1" applyFill="1" applyBorder="1" applyAlignment="1">
      <alignment horizontal="left" vertical="top"/>
    </xf>
    <xf numFmtId="0" fontId="4" fillId="4" borderId="3" xfId="0" applyFont="1" applyFill="1" applyBorder="1" applyAlignment="1">
      <alignment horizontal="left" vertical="top"/>
    </xf>
    <xf numFmtId="0" fontId="4" fillId="7" borderId="6" xfId="0" applyFont="1" applyFill="1" applyBorder="1" applyAlignment="1">
      <alignment horizontal="left" vertical="center"/>
    </xf>
    <xf numFmtId="0" fontId="4" fillId="7" borderId="4" xfId="0" applyFont="1" applyFill="1" applyBorder="1" applyAlignment="1">
      <alignment horizontal="left" vertical="center"/>
    </xf>
    <xf numFmtId="0" fontId="4" fillId="5" borderId="6" xfId="0" applyFont="1" applyFill="1" applyBorder="1" applyAlignment="1">
      <alignment horizontal="left" vertical="top"/>
    </xf>
    <xf numFmtId="0" fontId="4" fillId="5" borderId="3" xfId="0" applyFont="1" applyFill="1" applyBorder="1" applyAlignment="1">
      <alignment horizontal="left" vertical="top"/>
    </xf>
    <xf numFmtId="0" fontId="4" fillId="5" borderId="4" xfId="0" applyFont="1" applyFill="1" applyBorder="1" applyAlignment="1">
      <alignment horizontal="left" vertical="top"/>
    </xf>
    <xf numFmtId="0" fontId="4" fillId="7" borderId="6" xfId="0" applyFont="1" applyFill="1" applyBorder="1" applyAlignment="1">
      <alignment horizontal="left" vertical="center" wrapText="1"/>
    </xf>
    <xf numFmtId="0" fontId="4" fillId="7" borderId="4" xfId="0" applyFont="1" applyFill="1" applyBorder="1" applyAlignment="1">
      <alignment horizontal="left" vertical="center" wrapText="1"/>
    </xf>
    <xf numFmtId="0" fontId="7" fillId="5" borderId="6" xfId="0" applyFont="1" applyFill="1" applyBorder="1" applyAlignment="1">
      <alignment horizontal="left" vertical="top"/>
    </xf>
    <xf numFmtId="0" fontId="7" fillId="5" borderId="3" xfId="0" applyFont="1" applyFill="1" applyBorder="1" applyAlignment="1">
      <alignment horizontal="left" vertical="top"/>
    </xf>
    <xf numFmtId="0" fontId="4" fillId="7" borderId="6" xfId="0" applyFont="1" applyFill="1" applyBorder="1" applyAlignment="1">
      <alignment horizontal="left" vertical="top" wrapText="1"/>
    </xf>
    <xf numFmtId="0" fontId="4" fillId="7" borderId="4" xfId="0" applyFont="1" applyFill="1" applyBorder="1" applyAlignment="1">
      <alignment horizontal="left" vertical="top" wrapText="1"/>
    </xf>
    <xf numFmtId="2" fontId="4" fillId="7" borderId="6" xfId="0" applyNumberFormat="1" applyFont="1" applyFill="1" applyBorder="1" applyAlignment="1">
      <alignment horizontal="left" vertical="center"/>
    </xf>
    <xf numFmtId="2" fontId="4" fillId="7" borderId="4" xfId="0" applyNumberFormat="1" applyFont="1" applyFill="1" applyBorder="1" applyAlignment="1">
      <alignment horizontal="left" vertical="center"/>
    </xf>
    <xf numFmtId="0" fontId="7" fillId="8" borderId="6" xfId="0" applyFont="1" applyFill="1" applyBorder="1" applyAlignment="1">
      <alignment horizontal="left" vertical="top"/>
    </xf>
    <xf numFmtId="0" fontId="7" fillId="8" borderId="3" xfId="0" applyFont="1" applyFill="1" applyBorder="1" applyAlignment="1">
      <alignment horizontal="left" vertical="top"/>
    </xf>
    <xf numFmtId="0" fontId="7" fillId="8" borderId="4" xfId="0" applyFont="1" applyFill="1" applyBorder="1" applyAlignment="1">
      <alignment horizontal="left" vertical="top"/>
    </xf>
    <xf numFmtId="2" fontId="4" fillId="7" borderId="6" xfId="0" applyNumberFormat="1" applyFont="1" applyFill="1" applyBorder="1" applyAlignment="1">
      <alignment horizontal="left" vertical="top"/>
    </xf>
    <xf numFmtId="2" fontId="4" fillId="7" borderId="4" xfId="0" applyNumberFormat="1" applyFont="1" applyFill="1" applyBorder="1" applyAlignment="1">
      <alignment horizontal="left" vertical="top"/>
    </xf>
    <xf numFmtId="0" fontId="2" fillId="2" borderId="1" xfId="0" applyFont="1" applyFill="1" applyBorder="1" applyAlignment="1">
      <alignment horizontal="center" vertical="center"/>
    </xf>
    <xf numFmtId="0" fontId="4" fillId="3" borderId="1" xfId="0" applyFont="1" applyFill="1" applyBorder="1" applyAlignment="1">
      <alignment horizontal="left" vertical="top"/>
    </xf>
    <xf numFmtId="0" fontId="4" fillId="3" borderId="2" xfId="0" applyFont="1" applyFill="1" applyBorder="1" applyAlignment="1">
      <alignment horizontal="left" vertical="top"/>
    </xf>
    <xf numFmtId="0" fontId="4" fillId="8" borderId="6" xfId="0" applyFont="1" applyFill="1" applyBorder="1" applyAlignment="1">
      <alignment horizontal="left" vertical="top" wrapText="1"/>
    </xf>
    <xf numFmtId="0" fontId="4" fillId="8" borderId="3" xfId="0" applyFont="1" applyFill="1" applyBorder="1" applyAlignment="1">
      <alignment horizontal="left" vertical="top" wrapText="1"/>
    </xf>
    <xf numFmtId="0" fontId="4" fillId="8" borderId="4" xfId="0" applyFont="1" applyFill="1" applyBorder="1" applyAlignment="1">
      <alignment horizontal="left" vertical="top" wrapText="1"/>
    </xf>
    <xf numFmtId="2" fontId="4" fillId="7" borderId="6" xfId="0" applyNumberFormat="1" applyFont="1" applyFill="1" applyBorder="1" applyAlignment="1">
      <alignment horizontal="left" vertical="top" wrapText="1"/>
    </xf>
    <xf numFmtId="2" fontId="4" fillId="7" borderId="4" xfId="0" applyNumberFormat="1" applyFont="1" applyFill="1" applyBorder="1" applyAlignment="1">
      <alignment horizontal="left" vertical="top" wrapText="1"/>
    </xf>
    <xf numFmtId="0" fontId="2" fillId="2" borderId="2" xfId="0" applyFont="1" applyFill="1" applyBorder="1" applyAlignment="1">
      <alignment horizontal="center" vertical="center" wrapText="1"/>
    </xf>
    <xf numFmtId="0" fontId="10" fillId="7" borderId="6" xfId="0" applyFont="1" applyFill="1" applyBorder="1" applyAlignment="1">
      <alignment horizontal="left" vertical="center" wrapText="1"/>
    </xf>
    <xf numFmtId="2" fontId="4" fillId="8" borderId="6" xfId="0" applyNumberFormat="1" applyFont="1" applyFill="1" applyBorder="1" applyAlignment="1">
      <alignment horizontal="center" vertical="center" wrapText="1"/>
    </xf>
    <xf numFmtId="2" fontId="4" fillId="8" borderId="3" xfId="0" applyNumberFormat="1" applyFont="1" applyFill="1" applyBorder="1" applyAlignment="1">
      <alignment horizontal="center" vertical="center" wrapText="1"/>
    </xf>
    <xf numFmtId="2" fontId="4" fillId="8" borderId="4" xfId="0" applyNumberFormat="1" applyFont="1" applyFill="1" applyBorder="1" applyAlignment="1">
      <alignment horizontal="center" vertical="center" wrapText="1"/>
    </xf>
    <xf numFmtId="0" fontId="4" fillId="4" borderId="6" xfId="0" applyFont="1" applyFill="1" applyBorder="1" applyAlignment="1">
      <alignment horizontal="left" vertical="top" wrapText="1"/>
    </xf>
    <xf numFmtId="0" fontId="4" fillId="4" borderId="3" xfId="0" applyFont="1" applyFill="1" applyBorder="1" applyAlignment="1">
      <alignment horizontal="left" vertical="top" wrapText="1"/>
    </xf>
  </cellXfs>
  <cellStyles count="4">
    <cellStyle name="Comma [0]" xfId="2" builtinId="6"/>
    <cellStyle name="Hyperlink" xfId="3" builtinId="8"/>
    <cellStyle name="Normal" xfId="0" builtinId="0"/>
    <cellStyle name="Percent" xfId="1" builtinId="5"/>
  </cellStyles>
  <dxfs count="0"/>
  <tableStyles count="0" defaultTableStyle="TableStyleMedium2" defaultPivotStyle="PivotStyleLight16"/>
  <colors>
    <mruColors>
      <color rgb="FFD8DCE3"/>
      <color rgb="FFABB9CA"/>
      <color rgb="FFFFF2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https://drive.google.com/file/d/1D_SvFk_sRiLl1F0xLjWC2mG6Q7zlZP40/view?usp=sharing" TargetMode="External"/><Relationship Id="rId117" Type="http://schemas.openxmlformats.org/officeDocument/2006/relationships/hyperlink" Target="https://drive.google.com/file/d/1ue3gdvNM9Vz4DxhtyvUtU1HMczS7L-Pa/view?usp=sharing" TargetMode="External"/><Relationship Id="rId21" Type="http://schemas.openxmlformats.org/officeDocument/2006/relationships/hyperlink" Target="https://drive.google.com/file/d/1GmeZBSK7gP0YBVbKPQCFsH_J5vC00mrC/view?usp=sharing" TargetMode="External"/><Relationship Id="rId42" Type="http://schemas.openxmlformats.org/officeDocument/2006/relationships/hyperlink" Target="https://drive.google.com/file/d/1xHZbmjARRcL4DbK1K1b2MpCNwJP0ybaU/view?usp=sharing" TargetMode="External"/><Relationship Id="rId47" Type="http://schemas.openxmlformats.org/officeDocument/2006/relationships/hyperlink" Target="https://drive.google.com/file/d/10Y0azNiXBdqbEaie8QKylGJ5x_Le_vr2/view?usp=sharing" TargetMode="External"/><Relationship Id="rId63" Type="http://schemas.openxmlformats.org/officeDocument/2006/relationships/hyperlink" Target="https://drive.google.com/file/d/16BQ-izIawmgKp-71VT8dfjKuwlkt4_IP/view?usp=sharing" TargetMode="External"/><Relationship Id="rId68" Type="http://schemas.openxmlformats.org/officeDocument/2006/relationships/hyperlink" Target="https://drive.google.com/file/d/16Xt1ZHjbwfQjkVwSNFwoaktECxpCRyxr/view?usp=sharing" TargetMode="External"/><Relationship Id="rId84" Type="http://schemas.openxmlformats.org/officeDocument/2006/relationships/hyperlink" Target="https://drive.google.com/file/d/1v7vAXk8G2A6zG6dKM_fxFIFLWUA_eIJm/view?usp=sharing" TargetMode="External"/><Relationship Id="rId89" Type="http://schemas.openxmlformats.org/officeDocument/2006/relationships/hyperlink" Target="https://drive.google.com/file/d/1pp6LembG0HP2-62Luy6tySMgLgIj5mjI/view?usp=sharing" TargetMode="External"/><Relationship Id="rId112" Type="http://schemas.openxmlformats.org/officeDocument/2006/relationships/hyperlink" Target="https://drive.google.com/file/d/16Xt1ZHjbwfQjkVwSNFwoaktECxpCRyxr/view?usp=sharing" TargetMode="External"/><Relationship Id="rId16" Type="http://schemas.openxmlformats.org/officeDocument/2006/relationships/hyperlink" Target="https://drive.google.com/file/d/1Bh94nr4WQ1miuh6g0YjZQnLIz8LTns57/view?usp=sharing" TargetMode="External"/><Relationship Id="rId107" Type="http://schemas.openxmlformats.org/officeDocument/2006/relationships/hyperlink" Target="https://drive.google.com/file/d/1ceP-1VEy-CO259SjNPtpzDNCYSIhwAyf/view?usp=sharing" TargetMode="External"/><Relationship Id="rId11" Type="http://schemas.openxmlformats.org/officeDocument/2006/relationships/hyperlink" Target="https://drive.google.com/file/d/1gdMcml85RG6sjXhAq21S3scnfCjLcd68/view?usp=sharing" TargetMode="External"/><Relationship Id="rId32" Type="http://schemas.openxmlformats.org/officeDocument/2006/relationships/hyperlink" Target="https://drive.google.com/file/d/1usz29vAQUAmhWE3O2FX6PK6srcNx4wmU/view?usp=sharing" TargetMode="External"/><Relationship Id="rId37" Type="http://schemas.openxmlformats.org/officeDocument/2006/relationships/hyperlink" Target="https://drive.google.com/file/d/1rVwBqKBNPOtUQ7-Li1agLLbqQ_neiP3h/view?usp=sharing" TargetMode="External"/><Relationship Id="rId53" Type="http://schemas.openxmlformats.org/officeDocument/2006/relationships/hyperlink" Target="https://drive.google.com/file/d/1gDus0pjSykelo4TR-frXSaF6d-Z7Ty_O/view?usp=sharing" TargetMode="External"/><Relationship Id="rId58" Type="http://schemas.openxmlformats.org/officeDocument/2006/relationships/hyperlink" Target="https://drive.google.com/file/d/1t9PQyD_B6QSMez-68LrrGaUVdeTyr6nJ/view?usp=sharing" TargetMode="External"/><Relationship Id="rId74" Type="http://schemas.openxmlformats.org/officeDocument/2006/relationships/hyperlink" Target="https://drive.google.com/file/d/1F9VQYLVg9eMJlN63RXW-l3DsR6zPrv2E/view?usp=sharing" TargetMode="External"/><Relationship Id="rId79" Type="http://schemas.openxmlformats.org/officeDocument/2006/relationships/hyperlink" Target="https://drive.google.com/file/d/1WAogeowFmpEfHizrLdteCpbmjmSG1wOU/view?usp=sharing" TargetMode="External"/><Relationship Id="rId102" Type="http://schemas.openxmlformats.org/officeDocument/2006/relationships/hyperlink" Target="https://drive.google.com/file/d/1TVAnt9Gpo4lD8reNAq-xfDxG9aWQSnZc/view?usp=sharing" TargetMode="External"/><Relationship Id="rId5" Type="http://schemas.openxmlformats.org/officeDocument/2006/relationships/hyperlink" Target="https://drive.google.com/file/d/1vWFnvbGSu-b_AxgrhI9YAdYUABglM0jW/view?usp=sharing" TargetMode="External"/><Relationship Id="rId90" Type="http://schemas.openxmlformats.org/officeDocument/2006/relationships/hyperlink" Target="https://drive.google.com/file/d/1oFubNU5Z_tuKdc6RvZ_SkKDRIAuH0SnR/view?usp=sharing" TargetMode="External"/><Relationship Id="rId95" Type="http://schemas.openxmlformats.org/officeDocument/2006/relationships/hyperlink" Target="https://drive.google.com/file/d/1H-sDNRNlyXDzTtx2G4D6W_H8Yi7MOiXW/view?usp=sharing" TargetMode="External"/><Relationship Id="rId22" Type="http://schemas.openxmlformats.org/officeDocument/2006/relationships/hyperlink" Target="https://drive.google.com/file/d/1z7K4I2WT02Tt0ZI3E9e3XFRdqwzjiTW7/view?usp=sharing" TargetMode="External"/><Relationship Id="rId27" Type="http://schemas.openxmlformats.org/officeDocument/2006/relationships/hyperlink" Target="https://drive.google.com/file/d/1zkFxbB38OLXxbZAQ92gofymG4_xTCdFP/view?usp=sharing" TargetMode="External"/><Relationship Id="rId43" Type="http://schemas.openxmlformats.org/officeDocument/2006/relationships/hyperlink" Target="https://drive.google.com/file/d/1WDqxFtbAWV7oSfEIYhzHbh4FAecJZeYA/view?usp=sharing" TargetMode="External"/><Relationship Id="rId48" Type="http://schemas.openxmlformats.org/officeDocument/2006/relationships/hyperlink" Target="https://drive.google.com/file/d/1QhqXfUJAsR6DY_ywR-Wi3h0i-DaYvvFL/view?usp=sharing" TargetMode="External"/><Relationship Id="rId64" Type="http://schemas.openxmlformats.org/officeDocument/2006/relationships/hyperlink" Target="https://drive.google.com/file/d/16Xt1ZHjbwfQjkVwSNFwoaktECxpCRyxr/view?usp=sharing" TargetMode="External"/><Relationship Id="rId69" Type="http://schemas.openxmlformats.org/officeDocument/2006/relationships/hyperlink" Target="https://drive.google.com/file/d/16BQ-izIawmgKp-71VT8dfjKuwlkt4_IP/view?usp=sharing" TargetMode="External"/><Relationship Id="rId113" Type="http://schemas.openxmlformats.org/officeDocument/2006/relationships/hyperlink" Target="https://drive.google.com/file/d/1F9VQYLVg9eMJlN63RXW-l3DsR6zPrv2E/view?usp=sharing" TargetMode="External"/><Relationship Id="rId118" Type="http://schemas.openxmlformats.org/officeDocument/2006/relationships/hyperlink" Target="https://drive.google.com/file/d/1UUScoYs_q7g_CL5NLegRPYmUQiLa6nWd/view?usp=sharing" TargetMode="External"/><Relationship Id="rId80" Type="http://schemas.openxmlformats.org/officeDocument/2006/relationships/hyperlink" Target="https://drive.google.com/file/d/1xVRfLq7su039dTd-J7neMijl6hNklbdz/view?usp=sharing" TargetMode="External"/><Relationship Id="rId85" Type="http://schemas.openxmlformats.org/officeDocument/2006/relationships/hyperlink" Target="https://drive.google.com/file/d/1QLTaEOZOV_B5JfBUSWNew_1NkHSNG2TN/view?usp=sharing" TargetMode="External"/><Relationship Id="rId12" Type="http://schemas.openxmlformats.org/officeDocument/2006/relationships/hyperlink" Target="https://drive.google.com/file/d/1_fm7fboqqehJcfYXbFshK1u-9HYSgChZ/view?usp=sharing" TargetMode="External"/><Relationship Id="rId17" Type="http://schemas.openxmlformats.org/officeDocument/2006/relationships/hyperlink" Target="https://drive.google.com/file/d/1rigWhvvyOQtmSHRXrLUlCgVQI1sFnse-/view?usp=sharing" TargetMode="External"/><Relationship Id="rId33" Type="http://schemas.openxmlformats.org/officeDocument/2006/relationships/hyperlink" Target="https://drive.google.com/file/d/1WRQJ5INp5h9DMGvzo8Za7l-rl2cpwoyX/view?usp=sharing" TargetMode="External"/><Relationship Id="rId38" Type="http://schemas.openxmlformats.org/officeDocument/2006/relationships/hyperlink" Target="https://drive.google.com/file/d/175IKXLqGTdN7IUOTVqzN_8O8xRcAgexF/view?usp=sharing" TargetMode="External"/><Relationship Id="rId59" Type="http://schemas.openxmlformats.org/officeDocument/2006/relationships/hyperlink" Target="https://drive.google.com/file/d/1UWvnlJC9lT2z7-1pEDBt3pcgREviD-js/view?usp=sharing" TargetMode="External"/><Relationship Id="rId103" Type="http://schemas.openxmlformats.org/officeDocument/2006/relationships/hyperlink" Target="https://drive.google.com/file/d/1zj2iQY3yL7xeIjQybq8Uflbsdqf9v6iC/view?usp=sharing" TargetMode="External"/><Relationship Id="rId108" Type="http://schemas.openxmlformats.org/officeDocument/2006/relationships/hyperlink" Target="https://drive.google.com/file/d/1pbKR-7GCypuOKNhEzKi96zJZtaMKAbRB/view?usp=sharing" TargetMode="External"/><Relationship Id="rId54" Type="http://schemas.openxmlformats.org/officeDocument/2006/relationships/hyperlink" Target="https://drive.google.com/file/d/1VDub__z3zf-lg07AuHYPijKlFj0JqEQN/view?usp=sharing" TargetMode="External"/><Relationship Id="rId70" Type="http://schemas.openxmlformats.org/officeDocument/2006/relationships/hyperlink" Target="https://drive.google.com/file/d/1F9VQYLVg9eMJlN63RXW-l3DsR6zPrv2E/view?usp=sharing" TargetMode="External"/><Relationship Id="rId75" Type="http://schemas.openxmlformats.org/officeDocument/2006/relationships/hyperlink" Target="https://drive.google.com/file/d/16Xt1ZHjbwfQjkVwSNFwoaktECxpCRyxr/view?usp=sharing" TargetMode="External"/><Relationship Id="rId91" Type="http://schemas.openxmlformats.org/officeDocument/2006/relationships/hyperlink" Target="https://drive.google.com/file/d/1kUc_ozi81YzxbVmulbK2eDXrX4qHfyXi/view?usp=sharing" TargetMode="External"/><Relationship Id="rId96" Type="http://schemas.openxmlformats.org/officeDocument/2006/relationships/hyperlink" Target="https://drive.google.com/file/d/171mk4XgGQlg5QAx55QllV7SeeimV42q5/view?usp=sharing" TargetMode="External"/><Relationship Id="rId1" Type="http://schemas.openxmlformats.org/officeDocument/2006/relationships/hyperlink" Target="https://drive.google.com/file/d/1m2jAfeyjp0OqtZTIH6jHQ6iswTq2Wcav/view?usp=sharing" TargetMode="External"/><Relationship Id="rId6" Type="http://schemas.openxmlformats.org/officeDocument/2006/relationships/hyperlink" Target="https://drive.google.com/file/d/1rC0FCkDj7zbcMm-ZoxpzQ3F8yKfUen7y/view?usp=sharing" TargetMode="External"/><Relationship Id="rId23" Type="http://schemas.openxmlformats.org/officeDocument/2006/relationships/hyperlink" Target="https://drive.google.com/file/d/1v6ggueKoZbdALOWmQYVcI0raKGntj_7R/view?usp=sharing" TargetMode="External"/><Relationship Id="rId28" Type="http://schemas.openxmlformats.org/officeDocument/2006/relationships/hyperlink" Target="https://drive.google.com/file/d/1fjDxzvEelI9FLupRuZCz8x78Q45p9X_c/view?usp=sharing" TargetMode="External"/><Relationship Id="rId49" Type="http://schemas.openxmlformats.org/officeDocument/2006/relationships/hyperlink" Target="https://drive.google.com/file/d/1dYmWfgY1um0azD6c-7R1_8GOFdCd0gN7/view?usp=sharing" TargetMode="External"/><Relationship Id="rId114" Type="http://schemas.openxmlformats.org/officeDocument/2006/relationships/hyperlink" Target="https://drive.google.com/file/d/1n9Ly-joxxEqFUmOrbI4vXJbZlbtVNGzD/view?usp=sharing" TargetMode="External"/><Relationship Id="rId119" Type="http://schemas.openxmlformats.org/officeDocument/2006/relationships/hyperlink" Target="https://drive.google.com/file/d/1F9VQYLVg9eMJlN63RXW-l3DsR6zPrv2E/view?usp=sharing" TargetMode="External"/><Relationship Id="rId10" Type="http://schemas.openxmlformats.org/officeDocument/2006/relationships/hyperlink" Target="https://drive.google.com/file/d/1tzKnYgx4AFJW9Qm2ieLJJzW8bpNMXzEM/view?usp=sharing" TargetMode="External"/><Relationship Id="rId31" Type="http://schemas.openxmlformats.org/officeDocument/2006/relationships/hyperlink" Target="https://drive.google.com/file/d/1A-avEhvJpOmjRUoKdFzufSvPNi0Be73H/view?usp=sharing" TargetMode="External"/><Relationship Id="rId44" Type="http://schemas.openxmlformats.org/officeDocument/2006/relationships/hyperlink" Target="https://drive.google.com/file/d/1ltY_zhwkzT_pay6Y8bKh-oG-Toy55O5d/view?usp=sharing" TargetMode="External"/><Relationship Id="rId52" Type="http://schemas.openxmlformats.org/officeDocument/2006/relationships/hyperlink" Target="https://drive.google.com/file/d/164cIj_ivhgqnwaVAR2c4jsC1lsBFwxsh/view?usp=sharing" TargetMode="External"/><Relationship Id="rId60" Type="http://schemas.openxmlformats.org/officeDocument/2006/relationships/hyperlink" Target="https://drive.google.com/file/d/15vQR1Uhce7UEpGqSbfQNHOQi1qsj-AOu/view?usp=sharing" TargetMode="External"/><Relationship Id="rId65" Type="http://schemas.openxmlformats.org/officeDocument/2006/relationships/hyperlink" Target="https://drive.google.com/file/d/15vQR1Uhce7UEpGqSbfQNHOQi1qsj-AOu/view?usp=sharing" TargetMode="External"/><Relationship Id="rId73" Type="http://schemas.openxmlformats.org/officeDocument/2006/relationships/hyperlink" Target="https://drive.google.com/file/d/1CD8FQWNCpqel7qFuaxzwrNoFzYejMcfD/view?usp=sharing" TargetMode="External"/><Relationship Id="rId78" Type="http://schemas.openxmlformats.org/officeDocument/2006/relationships/hyperlink" Target="https://drive.google.com/file/d/1WAogeowFmpEfHizrLdteCpbmjmSG1wOU/view?usp=sharing" TargetMode="External"/><Relationship Id="rId81" Type="http://schemas.openxmlformats.org/officeDocument/2006/relationships/hyperlink" Target="https://drive.google.com/file/d/1hs4TqLlOpT5Iaq5K_JOoS8K2mbBp9L2r/view?usp=sharing" TargetMode="External"/><Relationship Id="rId86" Type="http://schemas.openxmlformats.org/officeDocument/2006/relationships/hyperlink" Target="https://drive.google.com/file/d/1dhbB-U0WW910h7X_3gv-kaeXj6oqRMft/view?usp=sharing" TargetMode="External"/><Relationship Id="rId94" Type="http://schemas.openxmlformats.org/officeDocument/2006/relationships/hyperlink" Target="https://drive.google.com/file/d/1mBGxh0v8qkXCijLo27Az8dk03MlpH0us/view?usp=sharing" TargetMode="External"/><Relationship Id="rId99" Type="http://schemas.openxmlformats.org/officeDocument/2006/relationships/hyperlink" Target="https://drive.google.com/file/d/1kUc_ozi81YzxbVmulbK2eDXrX4qHfyXi/view?usp=sharing" TargetMode="External"/><Relationship Id="rId101" Type="http://schemas.openxmlformats.org/officeDocument/2006/relationships/hyperlink" Target="https://drive.google.com/file/d/1TVAnt9Gpo4lD8reNAq-xfDxG9aWQSnZc/view?usp=sharing" TargetMode="External"/><Relationship Id="rId4" Type="http://schemas.openxmlformats.org/officeDocument/2006/relationships/hyperlink" Target="https://drive.google.com/file/d/1BSeC5a6kTDoH82oG-YNGm7iZsHycYpXl/view?usp=sharing" TargetMode="External"/><Relationship Id="rId9" Type="http://schemas.openxmlformats.org/officeDocument/2006/relationships/hyperlink" Target="https://drive.google.com/file/d/1HlV0WZTIIiMTj1h9_0MS9wnq6S2G8UiG/view?usp=sharing" TargetMode="External"/><Relationship Id="rId13" Type="http://schemas.openxmlformats.org/officeDocument/2006/relationships/hyperlink" Target="https://drive.google.com/file/d/1gi75TsRDONqJh_GD8rxCXMES04-767qM/view?usp=sharing" TargetMode="External"/><Relationship Id="rId18" Type="http://schemas.openxmlformats.org/officeDocument/2006/relationships/hyperlink" Target="https://drive.google.com/file/d/1rigWhvvyOQtmSHRXrLUlCgVQI1sFnse-/view?usp=sharing" TargetMode="External"/><Relationship Id="rId39" Type="http://schemas.openxmlformats.org/officeDocument/2006/relationships/hyperlink" Target="https://drive.google.com/file/d/15UzmZEyhAMdcFm-wa9v8d3CtoM5LWDi_/view?usp=sharing" TargetMode="External"/><Relationship Id="rId109" Type="http://schemas.openxmlformats.org/officeDocument/2006/relationships/hyperlink" Target="https://drive.google.com/file/d/15nAnphtwjYLSz6hd9m6wf7ScjXQaYjMZ/view?usp=sharing" TargetMode="External"/><Relationship Id="rId34" Type="http://schemas.openxmlformats.org/officeDocument/2006/relationships/hyperlink" Target="https://drive.google.com/file/d/1Ykz1hODciYYkMDvjJa6o_NCvXoTCr38j/view?usp=sharing" TargetMode="External"/><Relationship Id="rId50" Type="http://schemas.openxmlformats.org/officeDocument/2006/relationships/hyperlink" Target="https://drive.google.com/file/d/1IdtnkhpOqj0Us62UYI3L6Y2k8WVvDlZM/view?usp=sharing" TargetMode="External"/><Relationship Id="rId55" Type="http://schemas.openxmlformats.org/officeDocument/2006/relationships/hyperlink" Target="https://drive.google.com/file/d/1shP0cleYaSBcY1KFqyD8r6QV1-QFHMkt/view?usp=sharing" TargetMode="External"/><Relationship Id="rId76" Type="http://schemas.openxmlformats.org/officeDocument/2006/relationships/hyperlink" Target="https://drive.google.com/file/d/16Xt1ZHjbwfQjkVwSNFwoaktECxpCRyxr/view?usp=sharing" TargetMode="External"/><Relationship Id="rId97" Type="http://schemas.openxmlformats.org/officeDocument/2006/relationships/hyperlink" Target="https://drive.google.com/file/d/1M6Hvv8WlErx1TOcesHFWSE6AYuSkKV18/view?usp=sharing" TargetMode="External"/><Relationship Id="rId104" Type="http://schemas.openxmlformats.org/officeDocument/2006/relationships/hyperlink" Target="https://drive.google.com/file/d/1FB5tHRFy89dVXdpYSxzfiNGxj48CGRDu/view?usp=sharing" TargetMode="External"/><Relationship Id="rId120" Type="http://schemas.openxmlformats.org/officeDocument/2006/relationships/printerSettings" Target="../printerSettings/printerSettings3.bin"/><Relationship Id="rId7" Type="http://schemas.openxmlformats.org/officeDocument/2006/relationships/hyperlink" Target="https://drive.google.com/file/d/1uWa-7A17zLjHuALNx-IkUUpmuIfMwIVn/view?usp=sharing" TargetMode="External"/><Relationship Id="rId71" Type="http://schemas.openxmlformats.org/officeDocument/2006/relationships/hyperlink" Target="https://drive.google.com/file/d/1F9VQYLVg9eMJlN63RXW-l3DsR6zPrv2E/view?usp=sharing" TargetMode="External"/><Relationship Id="rId92" Type="http://schemas.openxmlformats.org/officeDocument/2006/relationships/hyperlink" Target="https://drive.google.com/file/d/1kUc_ozi81YzxbVmulbK2eDXrX4qHfyXi/view?usp=sharing" TargetMode="External"/><Relationship Id="rId2" Type="http://schemas.openxmlformats.org/officeDocument/2006/relationships/hyperlink" Target="https://drive.google.com/file/d/14TcReONOewVDNPJWtLTzByRxY0EUMbks/view?usp=sharing" TargetMode="External"/><Relationship Id="rId29" Type="http://schemas.openxmlformats.org/officeDocument/2006/relationships/hyperlink" Target="https://drive.google.com/file/d/1wshFK6rtTE3O9D4621vC0cwCOezFqi7N/view?usp=sharing" TargetMode="External"/><Relationship Id="rId24" Type="http://schemas.openxmlformats.org/officeDocument/2006/relationships/hyperlink" Target="https://drive.google.com/file/d/11sfFbR99YqF2_UIfsapUES55iAOLoQsj/view?usp=sharing" TargetMode="External"/><Relationship Id="rId40" Type="http://schemas.openxmlformats.org/officeDocument/2006/relationships/hyperlink" Target="https://drive.google.com/file/d/1xZPiWzBdTZSMHCYW8YJvBtmKgIQb6UfL/view?usp=sharing" TargetMode="External"/><Relationship Id="rId45" Type="http://schemas.openxmlformats.org/officeDocument/2006/relationships/hyperlink" Target="https://drive.google.com/file/d/1ChmABWXw_rYF9JxC2m35wPCg5YjkPA74/view?usp=sharing" TargetMode="External"/><Relationship Id="rId66" Type="http://schemas.openxmlformats.org/officeDocument/2006/relationships/hyperlink" Target="https://drive.google.com/file/d/15vQR1Uhce7UEpGqSbfQNHOQi1qsj-AOu/view?usp=sharing" TargetMode="External"/><Relationship Id="rId87" Type="http://schemas.openxmlformats.org/officeDocument/2006/relationships/hyperlink" Target="https://drive.google.com/file/d/1xdm2z5fHcLdzdIMs3ZliaTX1Zho5O-2R/view?usp=sharing" TargetMode="External"/><Relationship Id="rId110" Type="http://schemas.openxmlformats.org/officeDocument/2006/relationships/hyperlink" Target="https://drive.google.com/file/d/1kYcU3KfrD5an21R1RG16zZw3lEamVwD_/view?usp=sharing" TargetMode="External"/><Relationship Id="rId115" Type="http://schemas.openxmlformats.org/officeDocument/2006/relationships/hyperlink" Target="https://drive.google.com/file/d/1_RotCJZ9ZbqKSgScQprE9OWEXd2bIiAi/view?usp=sharing" TargetMode="External"/><Relationship Id="rId61" Type="http://schemas.openxmlformats.org/officeDocument/2006/relationships/hyperlink" Target="https://drive.google.com/file/d/1kzDD-TwLTyF2xcHDRM-1M7fdHlrbljoZ/view?usp=sharing" TargetMode="External"/><Relationship Id="rId82" Type="http://schemas.openxmlformats.org/officeDocument/2006/relationships/hyperlink" Target="https://drive.google.com/file/d/1_TdBEUGUYIj3pzXt30TVBH025cL7Nk6x/view?usp=sharing" TargetMode="External"/><Relationship Id="rId19" Type="http://schemas.openxmlformats.org/officeDocument/2006/relationships/hyperlink" Target="https://drive.google.com/file/d/1GmeZBSK7gP0YBVbKPQCFsH_J5vC00mrC/view?usp=sharing" TargetMode="External"/><Relationship Id="rId14" Type="http://schemas.openxmlformats.org/officeDocument/2006/relationships/hyperlink" Target="https://drive.google.com/file/d/12fhwtYdpIuZ2IkouxwT6--EfGmGhDq05/view?usp=sharing" TargetMode="External"/><Relationship Id="rId30" Type="http://schemas.openxmlformats.org/officeDocument/2006/relationships/hyperlink" Target="https://drive.google.com/file/d/16TqfKqzvpyPlEiRUUZq3NYH3zbOq07Z0/view?usp=sharing" TargetMode="External"/><Relationship Id="rId35" Type="http://schemas.openxmlformats.org/officeDocument/2006/relationships/hyperlink" Target="https://drive.google.com/file/d/15PZXtEzhwzI6UwsDwk_OzHBh1Y10YJHT/view?usp=sharing" TargetMode="External"/><Relationship Id="rId56" Type="http://schemas.openxmlformats.org/officeDocument/2006/relationships/hyperlink" Target="https://drive.google.com/file/d/19c-h2ytu-Ue8NXwDe8LBRI-huJqn7K9Z/view?usp=sharing" TargetMode="External"/><Relationship Id="rId77" Type="http://schemas.openxmlformats.org/officeDocument/2006/relationships/hyperlink" Target="https://drive.google.com/file/d/1rxUZ_dwnAsDak44iT2vfklCQmXmK7d2e/view?usp=sharing" TargetMode="External"/><Relationship Id="rId100" Type="http://schemas.openxmlformats.org/officeDocument/2006/relationships/hyperlink" Target="https://drive.google.com/file/d/111C07oqtr0uUQpZptq9-NzOzCldCqN6A/view?usp=sharing" TargetMode="External"/><Relationship Id="rId105" Type="http://schemas.openxmlformats.org/officeDocument/2006/relationships/hyperlink" Target="https://drive.google.com/file/d/1FB5tHRFy89dVXdpYSxzfiNGxj48CGRDu/view?usp=sharing" TargetMode="External"/><Relationship Id="rId8" Type="http://schemas.openxmlformats.org/officeDocument/2006/relationships/hyperlink" Target="https://drive.google.com/file/d/1phQSGnlSKzifay9-6IMY57AvFYJ7q2k1/view?usp=sharing" TargetMode="External"/><Relationship Id="rId51" Type="http://schemas.openxmlformats.org/officeDocument/2006/relationships/hyperlink" Target="https://drive.google.com/file/d/1P8bjOMDn4C3zgiY_qTzWsmJB7sS13QYQ/view?usp=sharing" TargetMode="External"/><Relationship Id="rId72" Type="http://schemas.openxmlformats.org/officeDocument/2006/relationships/hyperlink" Target="https://drive.google.com/file/d/1Bs-DFMWDkI_tLfWbk_S1pT0WPPFO7ACp/view?usp=sharing" TargetMode="External"/><Relationship Id="rId93" Type="http://schemas.openxmlformats.org/officeDocument/2006/relationships/hyperlink" Target="https://drive.google.com/file/d/1mBGxh0v8qkXCijLo27Az8dk03MlpH0us/view?usp=sharing" TargetMode="External"/><Relationship Id="rId98" Type="http://schemas.openxmlformats.org/officeDocument/2006/relationships/hyperlink" Target="https://drive.google.com/file/d/1zj2iQY3yL7xeIjQybq8Uflbsdqf9v6iC/view?usp=sharing" TargetMode="External"/><Relationship Id="rId3" Type="http://schemas.openxmlformats.org/officeDocument/2006/relationships/hyperlink" Target="https://drive.google.com/file/d/13lqkR27mvffB5zq2bVYYzhb3Xl9TpnVJ/view?usp=sharing" TargetMode="External"/><Relationship Id="rId25" Type="http://schemas.openxmlformats.org/officeDocument/2006/relationships/hyperlink" Target="https://drive.google.com/file/d/1D_SvFk_sRiLl1F0xLjWC2mG6Q7zlZP40/view?usp=sharing" TargetMode="External"/><Relationship Id="rId46" Type="http://schemas.openxmlformats.org/officeDocument/2006/relationships/hyperlink" Target="https://drive.google.com/file/d/1_UVN8JFFG3_rvF9CrWIWpFnX9yEgdasu/view?usp=sharing" TargetMode="External"/><Relationship Id="rId67" Type="http://schemas.openxmlformats.org/officeDocument/2006/relationships/hyperlink" Target="https://drive.google.com/file/d/1mFV0zNvng3_BQWn3cIVunx_d-DMcwVDm/view?usp=sharing" TargetMode="External"/><Relationship Id="rId116" Type="http://schemas.openxmlformats.org/officeDocument/2006/relationships/hyperlink" Target="https://drive.google.com/file/d/1qbHTbNNl0x0HRs8WdIo09XeB2JX-dYgQ/view?usp=sharing" TargetMode="External"/><Relationship Id="rId20" Type="http://schemas.openxmlformats.org/officeDocument/2006/relationships/hyperlink" Target="https://drive.google.com/file/d/1GmeZBSK7gP0YBVbKPQCFsH_J5vC00mrC/view?usp=sharing" TargetMode="External"/><Relationship Id="rId41" Type="http://schemas.openxmlformats.org/officeDocument/2006/relationships/hyperlink" Target="https://drive.google.com/file/d/15B0cqQG3NBWRLKoLpWi8zOLbgIZy6yMn/view?usp=sharing" TargetMode="External"/><Relationship Id="rId62" Type="http://schemas.openxmlformats.org/officeDocument/2006/relationships/hyperlink" Target="https://drive.google.com/file/d/1ykI_LSFxY5iwC_X9bzC8p2vDGPaEwFSm/view?usp=sharing" TargetMode="External"/><Relationship Id="rId83" Type="http://schemas.openxmlformats.org/officeDocument/2006/relationships/hyperlink" Target="https://drive.google.com/file/d/1B85F6-f3XAPADphtrhjumlSQ57AarxJ7/view?usp=sharing" TargetMode="External"/><Relationship Id="rId88" Type="http://schemas.openxmlformats.org/officeDocument/2006/relationships/hyperlink" Target="https://drive.google.com/file/d/1kKf0ubRL_swtOWDSRqAJgyqBaqiKu39E/view?usp=sharing" TargetMode="External"/><Relationship Id="rId111" Type="http://schemas.openxmlformats.org/officeDocument/2006/relationships/hyperlink" Target="https://drive.google.com/file/d/1ivt_H9BlHkPtmXCEHaa_BLV9-rRGtVzh/view?usp=sharing" TargetMode="External"/><Relationship Id="rId15" Type="http://schemas.openxmlformats.org/officeDocument/2006/relationships/hyperlink" Target="https://drive.google.com/file/d/1Bh94nr4WQ1miuh6g0YjZQnLIz8LTns57/view?usp=sharing" TargetMode="External"/><Relationship Id="rId36" Type="http://schemas.openxmlformats.org/officeDocument/2006/relationships/hyperlink" Target="https://drive.google.com/file/d/1fMhrOe71yXl18XMTGjQ_2cZMb_14o3LW/view?usp=sharing" TargetMode="External"/><Relationship Id="rId57" Type="http://schemas.openxmlformats.org/officeDocument/2006/relationships/hyperlink" Target="https://drive.google.com/file/d/1wiaN_LEGDu_YdAe9lSGAduerUG8zScyn/view?usp=sharing" TargetMode="External"/><Relationship Id="rId106" Type="http://schemas.openxmlformats.org/officeDocument/2006/relationships/hyperlink" Target="https://drive.google.com/file/d/1FB5tHRFy89dVXdpYSxzfiNGxj48CGRD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88"/>
  <sheetViews>
    <sheetView zoomScale="132" workbookViewId="0">
      <pane ySplit="1" topLeftCell="A2" activePane="bottomLeft" state="frozen"/>
      <selection activeCell="E90" sqref="E90:F90"/>
      <selection pane="bottomLeft" activeCell="E11" sqref="E11:F11"/>
    </sheetView>
  </sheetViews>
  <sheetFormatPr defaultColWidth="8.85546875" defaultRowHeight="15"/>
  <cols>
    <col min="1" max="1" width="3.28515625" customWidth="1"/>
    <col min="2" max="5" width="4" customWidth="1"/>
    <col min="6" max="6" width="36.85546875" customWidth="1"/>
    <col min="7" max="7" width="7.7109375" style="73" hidden="1" customWidth="1"/>
    <col min="8" max="8" width="7.42578125" style="74" hidden="1" customWidth="1"/>
    <col min="9" max="9" width="1.85546875" customWidth="1"/>
    <col min="10" max="10" width="7.7109375" style="75" bestFit="1" customWidth="1"/>
  </cols>
  <sheetData>
    <row r="1" spans="1:10" ht="30">
      <c r="A1" s="213" t="s">
        <v>0</v>
      </c>
      <c r="B1" s="213"/>
      <c r="C1" s="213"/>
      <c r="D1" s="213"/>
      <c r="E1" s="213"/>
      <c r="F1" s="213"/>
      <c r="G1" s="1" t="s">
        <v>1</v>
      </c>
      <c r="H1" s="2" t="s">
        <v>2</v>
      </c>
      <c r="J1" s="1" t="s">
        <v>3</v>
      </c>
    </row>
    <row r="2" spans="1:10">
      <c r="A2" s="3" t="s">
        <v>4</v>
      </c>
      <c r="B2" s="214" t="s">
        <v>5</v>
      </c>
      <c r="C2" s="215"/>
      <c r="D2" s="215"/>
      <c r="E2" s="215"/>
      <c r="F2" s="215"/>
      <c r="G2" s="4">
        <v>60</v>
      </c>
      <c r="H2" s="5"/>
      <c r="J2" s="6">
        <v>60</v>
      </c>
    </row>
    <row r="3" spans="1:10">
      <c r="A3" s="7"/>
      <c r="B3" s="7" t="s">
        <v>6</v>
      </c>
      <c r="C3" s="8" t="s">
        <v>7</v>
      </c>
      <c r="D3" s="8"/>
      <c r="E3" s="8"/>
      <c r="F3" s="8"/>
      <c r="G3" s="9"/>
      <c r="H3" s="10"/>
      <c r="J3" s="11">
        <f>SUM(J4,J9,J12,J15,J19,J28,J31,J39)</f>
        <v>20</v>
      </c>
    </row>
    <row r="4" spans="1:10">
      <c r="A4" s="12"/>
      <c r="B4" s="13"/>
      <c r="C4" s="14">
        <v>1</v>
      </c>
      <c r="D4" s="197" t="s">
        <v>8</v>
      </c>
      <c r="E4" s="198"/>
      <c r="F4" s="199"/>
      <c r="G4" s="15">
        <f>SUM(G5:G8)</f>
        <v>5</v>
      </c>
      <c r="H4" s="16"/>
      <c r="J4" s="17">
        <f>SUM(J5:J8)</f>
        <v>2</v>
      </c>
    </row>
    <row r="5" spans="1:10" ht="14.45" customHeight="1">
      <c r="A5" s="18"/>
      <c r="B5" s="19"/>
      <c r="C5" s="20"/>
      <c r="D5" s="20" t="s">
        <v>9</v>
      </c>
      <c r="E5" s="204" t="s">
        <v>10</v>
      </c>
      <c r="F5" s="205"/>
      <c r="G5" s="21">
        <v>1</v>
      </c>
      <c r="H5" s="22">
        <f>G5/5</f>
        <v>0.2</v>
      </c>
      <c r="J5" s="23">
        <f>H5*2</f>
        <v>0.4</v>
      </c>
    </row>
    <row r="6" spans="1:10">
      <c r="A6" s="24"/>
      <c r="B6" s="24"/>
      <c r="C6" s="24"/>
      <c r="D6" s="24" t="s">
        <v>11</v>
      </c>
      <c r="E6" s="200" t="s">
        <v>12</v>
      </c>
      <c r="F6" s="201"/>
      <c r="G6" s="21">
        <v>1</v>
      </c>
      <c r="H6" s="22">
        <f t="shared" ref="H6:H11" si="0">G6/5</f>
        <v>0.2</v>
      </c>
      <c r="J6" s="23">
        <f t="shared" ref="J6:J8" si="1">H6*2</f>
        <v>0.4</v>
      </c>
    </row>
    <row r="7" spans="1:10">
      <c r="A7" s="25"/>
      <c r="B7" s="20"/>
      <c r="C7" s="20"/>
      <c r="D7" s="24" t="s">
        <v>13</v>
      </c>
      <c r="E7" s="200" t="s">
        <v>14</v>
      </c>
      <c r="F7" s="201"/>
      <c r="G7" s="21">
        <v>2</v>
      </c>
      <c r="H7" s="22">
        <f t="shared" si="0"/>
        <v>0.4</v>
      </c>
      <c r="J7" s="23">
        <f t="shared" si="1"/>
        <v>0.8</v>
      </c>
    </row>
    <row r="8" spans="1:10" ht="14.45" customHeight="1">
      <c r="A8" s="25"/>
      <c r="B8" s="20"/>
      <c r="C8" s="20"/>
      <c r="D8" s="24" t="s">
        <v>15</v>
      </c>
      <c r="E8" s="200" t="s">
        <v>16</v>
      </c>
      <c r="F8" s="201"/>
      <c r="G8" s="21">
        <v>1</v>
      </c>
      <c r="H8" s="22">
        <f t="shared" si="0"/>
        <v>0.2</v>
      </c>
      <c r="J8" s="23">
        <f t="shared" si="1"/>
        <v>0.4</v>
      </c>
    </row>
    <row r="9" spans="1:10">
      <c r="A9" s="26"/>
      <c r="B9" s="27"/>
      <c r="C9" s="27">
        <v>2</v>
      </c>
      <c r="D9" s="187" t="s">
        <v>17</v>
      </c>
      <c r="E9" s="188"/>
      <c r="F9" s="189"/>
      <c r="G9" s="28">
        <f>SUM(G10:G11)</f>
        <v>5</v>
      </c>
      <c r="H9" s="29"/>
      <c r="J9" s="30">
        <f>SUM(J10:J11)</f>
        <v>1</v>
      </c>
    </row>
    <row r="10" spans="1:10" ht="14.45" customHeight="1">
      <c r="A10" s="25"/>
      <c r="B10" s="20"/>
      <c r="C10" s="20"/>
      <c r="D10" s="20" t="s">
        <v>9</v>
      </c>
      <c r="E10" s="204" t="s">
        <v>18</v>
      </c>
      <c r="F10" s="205"/>
      <c r="G10" s="21">
        <v>2.5</v>
      </c>
      <c r="H10" s="22">
        <f t="shared" si="0"/>
        <v>0.5</v>
      </c>
      <c r="J10" s="31">
        <f>H10*1</f>
        <v>0.5</v>
      </c>
    </row>
    <row r="11" spans="1:10" ht="30.95" customHeight="1">
      <c r="A11" s="25"/>
      <c r="B11" s="20"/>
      <c r="C11" s="20"/>
      <c r="D11" s="20" t="s">
        <v>11</v>
      </c>
      <c r="E11" s="204" t="s">
        <v>19</v>
      </c>
      <c r="F11" s="205"/>
      <c r="G11" s="21">
        <v>2.5</v>
      </c>
      <c r="H11" s="22">
        <f t="shared" si="0"/>
        <v>0.5</v>
      </c>
      <c r="J11" s="31">
        <f>H11*1</f>
        <v>0.5</v>
      </c>
    </row>
    <row r="12" spans="1:10">
      <c r="A12" s="26"/>
      <c r="B12" s="26"/>
      <c r="C12" s="27">
        <v>3</v>
      </c>
      <c r="D12" s="187" t="s">
        <v>20</v>
      </c>
      <c r="E12" s="188"/>
      <c r="F12" s="189"/>
      <c r="G12" s="28">
        <f>SUM(G13:G14)</f>
        <v>6</v>
      </c>
      <c r="H12" s="29"/>
      <c r="J12" s="30">
        <f>SUM(J13:J14)</f>
        <v>2</v>
      </c>
    </row>
    <row r="13" spans="1:10">
      <c r="A13" s="25"/>
      <c r="B13" s="20"/>
      <c r="C13" s="25"/>
      <c r="D13" s="32" t="s">
        <v>9</v>
      </c>
      <c r="E13" s="211" t="s">
        <v>21</v>
      </c>
      <c r="F13" s="212"/>
      <c r="G13" s="21">
        <v>3</v>
      </c>
      <c r="H13" s="22">
        <f>G13/6</f>
        <v>0.5</v>
      </c>
      <c r="J13" s="23">
        <v>1</v>
      </c>
    </row>
    <row r="14" spans="1:10">
      <c r="A14" s="25"/>
      <c r="B14" s="20"/>
      <c r="C14" s="20"/>
      <c r="D14" s="32" t="s">
        <v>11</v>
      </c>
      <c r="E14" s="211" t="s">
        <v>22</v>
      </c>
      <c r="F14" s="212"/>
      <c r="G14" s="33">
        <v>3</v>
      </c>
      <c r="H14" s="22">
        <f>G14/6</f>
        <v>0.5</v>
      </c>
      <c r="J14" s="34">
        <v>1</v>
      </c>
    </row>
    <row r="15" spans="1:10">
      <c r="A15" s="26"/>
      <c r="B15" s="26"/>
      <c r="C15" s="27">
        <v>4</v>
      </c>
      <c r="D15" s="187" t="s">
        <v>23</v>
      </c>
      <c r="E15" s="188"/>
      <c r="F15" s="189"/>
      <c r="G15" s="28">
        <f>SUM(G16:G18)</f>
        <v>5</v>
      </c>
      <c r="H15" s="29"/>
      <c r="J15" s="30">
        <f>SUM(J16:J18)</f>
        <v>2</v>
      </c>
    </row>
    <row r="16" spans="1:10" ht="29.1" customHeight="1">
      <c r="A16" s="25"/>
      <c r="B16" s="20"/>
      <c r="C16" s="20"/>
      <c r="D16" s="20" t="s">
        <v>9</v>
      </c>
      <c r="E16" s="200" t="s">
        <v>24</v>
      </c>
      <c r="F16" s="201"/>
      <c r="G16" s="21">
        <v>1.5</v>
      </c>
      <c r="H16" s="22">
        <f>G16/5</f>
        <v>0.3</v>
      </c>
      <c r="J16" s="31">
        <f>H16*2</f>
        <v>0.6</v>
      </c>
    </row>
    <row r="17" spans="1:10" ht="14.45" customHeight="1">
      <c r="A17" s="25"/>
      <c r="B17" s="20"/>
      <c r="C17" s="20"/>
      <c r="D17" s="20" t="s">
        <v>11</v>
      </c>
      <c r="E17" s="200" t="s">
        <v>25</v>
      </c>
      <c r="F17" s="201"/>
      <c r="G17" s="21">
        <v>2</v>
      </c>
      <c r="H17" s="22">
        <f t="shared" ref="H17:H18" si="2">G17/5</f>
        <v>0.4</v>
      </c>
      <c r="J17" s="31">
        <f t="shared" ref="J17:J18" si="3">H17*2</f>
        <v>0.8</v>
      </c>
    </row>
    <row r="18" spans="1:10" ht="14.45" customHeight="1">
      <c r="A18" s="25"/>
      <c r="B18" s="20"/>
      <c r="C18" s="20"/>
      <c r="D18" s="20" t="s">
        <v>13</v>
      </c>
      <c r="E18" s="200" t="s">
        <v>26</v>
      </c>
      <c r="F18" s="201"/>
      <c r="G18" s="21">
        <v>1.5</v>
      </c>
      <c r="H18" s="22">
        <f t="shared" si="2"/>
        <v>0.3</v>
      </c>
      <c r="J18" s="31">
        <f t="shared" si="3"/>
        <v>0.6</v>
      </c>
    </row>
    <row r="19" spans="1:10">
      <c r="A19" s="26"/>
      <c r="B19" s="26"/>
      <c r="C19" s="27">
        <v>5</v>
      </c>
      <c r="D19" s="187" t="s">
        <v>27</v>
      </c>
      <c r="E19" s="188"/>
      <c r="F19" s="189"/>
      <c r="G19" s="28">
        <f>SUM(G20:G27)</f>
        <v>15</v>
      </c>
      <c r="H19" s="29"/>
      <c r="J19" s="30">
        <f>SUM(J20:J27)</f>
        <v>4.9999999999999991</v>
      </c>
    </row>
    <row r="20" spans="1:10" ht="30" customHeight="1">
      <c r="A20" s="25"/>
      <c r="B20" s="20"/>
      <c r="C20" s="20"/>
      <c r="D20" s="20" t="s">
        <v>9</v>
      </c>
      <c r="E20" s="200" t="s">
        <v>28</v>
      </c>
      <c r="F20" s="201"/>
      <c r="G20" s="21">
        <v>1</v>
      </c>
      <c r="H20" s="22">
        <f>G20/15</f>
        <v>6.6666666666666666E-2</v>
      </c>
      <c r="J20" s="23">
        <f>H20*5</f>
        <v>0.33333333333333331</v>
      </c>
    </row>
    <row r="21" spans="1:10" ht="30" customHeight="1">
      <c r="A21" s="25"/>
      <c r="B21" s="20"/>
      <c r="C21" s="20"/>
      <c r="D21" s="20" t="s">
        <v>11</v>
      </c>
      <c r="E21" s="200" t="s">
        <v>29</v>
      </c>
      <c r="F21" s="201"/>
      <c r="G21" s="21">
        <v>2</v>
      </c>
      <c r="H21" s="22">
        <f t="shared" ref="H21:H27" si="4">G21/15</f>
        <v>0.13333333333333333</v>
      </c>
      <c r="J21" s="23">
        <f t="shared" ref="J21:J27" si="5">H21*5</f>
        <v>0.66666666666666663</v>
      </c>
    </row>
    <row r="22" spans="1:10">
      <c r="A22" s="25"/>
      <c r="B22" s="20"/>
      <c r="C22" s="20"/>
      <c r="D22" s="20" t="s">
        <v>13</v>
      </c>
      <c r="E22" s="200" t="s">
        <v>30</v>
      </c>
      <c r="F22" s="201"/>
      <c r="G22" s="21">
        <v>1</v>
      </c>
      <c r="H22" s="22">
        <f t="shared" si="4"/>
        <v>6.6666666666666666E-2</v>
      </c>
      <c r="J22" s="23">
        <f t="shared" si="5"/>
        <v>0.33333333333333331</v>
      </c>
    </row>
    <row r="23" spans="1:10" ht="14.45" customHeight="1">
      <c r="A23" s="25"/>
      <c r="B23" s="20"/>
      <c r="C23" s="20"/>
      <c r="D23" s="20" t="s">
        <v>15</v>
      </c>
      <c r="E23" s="200" t="s">
        <v>31</v>
      </c>
      <c r="F23" s="201"/>
      <c r="G23" s="21">
        <v>6</v>
      </c>
      <c r="H23" s="22">
        <f t="shared" si="4"/>
        <v>0.4</v>
      </c>
      <c r="J23" s="23">
        <f t="shared" si="5"/>
        <v>2</v>
      </c>
    </row>
    <row r="24" spans="1:10" ht="14.45" customHeight="1">
      <c r="A24" s="25"/>
      <c r="B24" s="20"/>
      <c r="C24" s="20"/>
      <c r="D24" s="20" t="s">
        <v>32</v>
      </c>
      <c r="E24" s="200" t="s">
        <v>33</v>
      </c>
      <c r="F24" s="201"/>
      <c r="G24" s="21">
        <v>2</v>
      </c>
      <c r="H24" s="22">
        <f t="shared" si="4"/>
        <v>0.13333333333333333</v>
      </c>
      <c r="J24" s="23">
        <f t="shared" si="5"/>
        <v>0.66666666666666663</v>
      </c>
    </row>
    <row r="25" spans="1:10" ht="27" customHeight="1">
      <c r="A25" s="25"/>
      <c r="B25" s="20"/>
      <c r="C25" s="20"/>
      <c r="D25" s="20" t="s">
        <v>34</v>
      </c>
      <c r="E25" s="200" t="s">
        <v>35</v>
      </c>
      <c r="F25" s="201"/>
      <c r="G25" s="21">
        <v>1</v>
      </c>
      <c r="H25" s="22">
        <f t="shared" si="4"/>
        <v>6.6666666666666666E-2</v>
      </c>
      <c r="J25" s="23">
        <f t="shared" si="5"/>
        <v>0.33333333333333331</v>
      </c>
    </row>
    <row r="26" spans="1:10" ht="14.45" customHeight="1">
      <c r="A26" s="25"/>
      <c r="B26" s="20"/>
      <c r="C26" s="20"/>
      <c r="D26" s="20" t="s">
        <v>36</v>
      </c>
      <c r="E26" s="200" t="s">
        <v>37</v>
      </c>
      <c r="F26" s="201"/>
      <c r="G26" s="21">
        <v>1</v>
      </c>
      <c r="H26" s="22">
        <f t="shared" si="4"/>
        <v>6.6666666666666666E-2</v>
      </c>
      <c r="J26" s="23">
        <f t="shared" si="5"/>
        <v>0.33333333333333331</v>
      </c>
    </row>
    <row r="27" spans="1:10" ht="14.45" customHeight="1">
      <c r="A27" s="25"/>
      <c r="B27" s="20"/>
      <c r="C27" s="20"/>
      <c r="D27" s="20" t="s">
        <v>38</v>
      </c>
      <c r="E27" s="200" t="s">
        <v>39</v>
      </c>
      <c r="F27" s="201"/>
      <c r="G27" s="21">
        <v>1</v>
      </c>
      <c r="H27" s="22">
        <f t="shared" si="4"/>
        <v>6.6666666666666666E-2</v>
      </c>
      <c r="J27" s="23">
        <f t="shared" si="5"/>
        <v>0.33333333333333331</v>
      </c>
    </row>
    <row r="28" spans="1:10">
      <c r="A28" s="26"/>
      <c r="B28" s="26"/>
      <c r="C28" s="27">
        <v>6</v>
      </c>
      <c r="D28" s="35" t="s">
        <v>40</v>
      </c>
      <c r="E28" s="36"/>
      <c r="F28" s="30"/>
      <c r="G28" s="28">
        <f>SUM(G29:G30)</f>
        <v>6</v>
      </c>
      <c r="H28" s="29"/>
      <c r="J28" s="30">
        <f>SUM(J29:J30)</f>
        <v>2</v>
      </c>
    </row>
    <row r="29" spans="1:10" ht="14.45" customHeight="1">
      <c r="A29" s="25"/>
      <c r="B29" s="20"/>
      <c r="C29" s="20"/>
      <c r="D29" s="20" t="s">
        <v>9</v>
      </c>
      <c r="E29" s="200" t="s">
        <v>41</v>
      </c>
      <c r="F29" s="201"/>
      <c r="G29" s="21">
        <v>2</v>
      </c>
      <c r="H29" s="22">
        <f>G29/6</f>
        <v>0.33333333333333331</v>
      </c>
      <c r="J29" s="23">
        <f>H29*2</f>
        <v>0.66666666666666663</v>
      </c>
    </row>
    <row r="30" spans="1:10" ht="14.45" customHeight="1">
      <c r="A30" s="25"/>
      <c r="B30" s="20"/>
      <c r="C30" s="20"/>
      <c r="D30" s="20" t="s">
        <v>11</v>
      </c>
      <c r="E30" s="200" t="s">
        <v>42</v>
      </c>
      <c r="F30" s="201"/>
      <c r="G30" s="21">
        <v>4</v>
      </c>
      <c r="H30" s="22">
        <f>G30/6</f>
        <v>0.66666666666666663</v>
      </c>
      <c r="J30" s="23">
        <f>H30*2</f>
        <v>1.3333333333333333</v>
      </c>
    </row>
    <row r="31" spans="1:10">
      <c r="A31" s="26"/>
      <c r="B31" s="26"/>
      <c r="C31" s="27">
        <v>7</v>
      </c>
      <c r="D31" s="187" t="s">
        <v>43</v>
      </c>
      <c r="E31" s="188"/>
      <c r="F31" s="189"/>
      <c r="G31" s="28">
        <f>SUM(G32:G38)</f>
        <v>12</v>
      </c>
      <c r="H31" s="29"/>
      <c r="J31" s="30">
        <f>SUM(J32:J38)</f>
        <v>4</v>
      </c>
    </row>
    <row r="32" spans="1:10" ht="14.45" customHeight="1">
      <c r="A32" s="25"/>
      <c r="B32" s="20"/>
      <c r="C32" s="20"/>
      <c r="D32" s="20" t="s">
        <v>9</v>
      </c>
      <c r="E32" s="200" t="s">
        <v>44</v>
      </c>
      <c r="F32" s="201"/>
      <c r="G32" s="21">
        <v>1.5</v>
      </c>
      <c r="H32" s="22">
        <f>G32/12</f>
        <v>0.125</v>
      </c>
      <c r="J32" s="23">
        <f>H32*4</f>
        <v>0.5</v>
      </c>
    </row>
    <row r="33" spans="1:10" ht="14.45" customHeight="1">
      <c r="A33" s="25"/>
      <c r="B33" s="20"/>
      <c r="C33" s="20"/>
      <c r="D33" s="20" t="s">
        <v>11</v>
      </c>
      <c r="E33" s="200" t="s">
        <v>45</v>
      </c>
      <c r="F33" s="201"/>
      <c r="G33" s="21">
        <v>1.5</v>
      </c>
      <c r="H33" s="22">
        <f t="shared" ref="H33:H38" si="6">G33/12</f>
        <v>0.125</v>
      </c>
      <c r="J33" s="23">
        <f t="shared" ref="J33:J38" si="7">H33*4</f>
        <v>0.5</v>
      </c>
    </row>
    <row r="34" spans="1:10" ht="14.45" customHeight="1">
      <c r="A34" s="25"/>
      <c r="B34" s="20"/>
      <c r="C34" s="20"/>
      <c r="D34" s="20" t="s">
        <v>13</v>
      </c>
      <c r="E34" s="200" t="s">
        <v>46</v>
      </c>
      <c r="F34" s="201"/>
      <c r="G34" s="21">
        <v>2</v>
      </c>
      <c r="H34" s="22">
        <f t="shared" si="6"/>
        <v>0.16666666666666666</v>
      </c>
      <c r="J34" s="23">
        <f t="shared" si="7"/>
        <v>0.66666666666666663</v>
      </c>
    </row>
    <row r="35" spans="1:10" ht="14.45" customHeight="1">
      <c r="A35" s="25"/>
      <c r="B35" s="20"/>
      <c r="C35" s="20"/>
      <c r="D35" s="20" t="s">
        <v>15</v>
      </c>
      <c r="E35" s="200" t="s">
        <v>47</v>
      </c>
      <c r="F35" s="201"/>
      <c r="G35" s="21">
        <v>1.5</v>
      </c>
      <c r="H35" s="22">
        <f t="shared" si="6"/>
        <v>0.125</v>
      </c>
      <c r="J35" s="23">
        <f t="shared" si="7"/>
        <v>0.5</v>
      </c>
    </row>
    <row r="36" spans="1:10" ht="14.45" customHeight="1">
      <c r="A36" s="25"/>
      <c r="B36" s="20"/>
      <c r="C36" s="20"/>
      <c r="D36" s="20" t="s">
        <v>32</v>
      </c>
      <c r="E36" s="200" t="s">
        <v>48</v>
      </c>
      <c r="F36" s="201"/>
      <c r="G36" s="21">
        <v>1.5</v>
      </c>
      <c r="H36" s="22">
        <f t="shared" si="6"/>
        <v>0.125</v>
      </c>
      <c r="J36" s="23">
        <f t="shared" si="7"/>
        <v>0.5</v>
      </c>
    </row>
    <row r="37" spans="1:10" ht="14.45" customHeight="1">
      <c r="A37" s="25"/>
      <c r="B37" s="20"/>
      <c r="C37" s="20"/>
      <c r="D37" s="20" t="s">
        <v>34</v>
      </c>
      <c r="E37" s="200" t="s">
        <v>49</v>
      </c>
      <c r="F37" s="201"/>
      <c r="G37" s="21">
        <v>2.5</v>
      </c>
      <c r="H37" s="22">
        <f t="shared" si="6"/>
        <v>0.20833333333333334</v>
      </c>
      <c r="J37" s="23">
        <f t="shared" si="7"/>
        <v>0.83333333333333337</v>
      </c>
    </row>
    <row r="38" spans="1:10" ht="14.45" customHeight="1">
      <c r="A38" s="25"/>
      <c r="B38" s="20"/>
      <c r="C38" s="20"/>
      <c r="D38" s="20" t="s">
        <v>36</v>
      </c>
      <c r="E38" s="200" t="s">
        <v>50</v>
      </c>
      <c r="F38" s="201"/>
      <c r="G38" s="21">
        <v>1.5</v>
      </c>
      <c r="H38" s="22">
        <f t="shared" si="6"/>
        <v>0.125</v>
      </c>
      <c r="J38" s="23">
        <f t="shared" si="7"/>
        <v>0.5</v>
      </c>
    </row>
    <row r="39" spans="1:10" ht="15.75">
      <c r="A39" s="37"/>
      <c r="B39" s="37"/>
      <c r="C39" s="38">
        <v>8</v>
      </c>
      <c r="D39" s="208" t="s">
        <v>51</v>
      </c>
      <c r="E39" s="209"/>
      <c r="F39" s="210"/>
      <c r="G39" s="39">
        <f>SUM(G40:G44)</f>
        <v>6</v>
      </c>
      <c r="H39" s="40"/>
      <c r="J39" s="41">
        <f>SUM(J40:J44)</f>
        <v>1.9999999999999998</v>
      </c>
    </row>
    <row r="40" spans="1:10" ht="14.45" customHeight="1">
      <c r="A40" s="25"/>
      <c r="B40" s="20"/>
      <c r="C40" s="20"/>
      <c r="D40" s="20" t="s">
        <v>9</v>
      </c>
      <c r="E40" s="200" t="s">
        <v>52</v>
      </c>
      <c r="F40" s="201"/>
      <c r="G40" s="42">
        <v>1</v>
      </c>
      <c r="H40" s="43">
        <f>G40/6</f>
        <v>0.16666666666666666</v>
      </c>
      <c r="J40" s="44">
        <f>H40*2</f>
        <v>0.33333333333333331</v>
      </c>
    </row>
    <row r="41" spans="1:10" ht="14.45" customHeight="1">
      <c r="A41" s="25"/>
      <c r="B41" s="20"/>
      <c r="C41" s="20"/>
      <c r="D41" s="20" t="s">
        <v>11</v>
      </c>
      <c r="E41" s="200" t="s">
        <v>53</v>
      </c>
      <c r="F41" s="201"/>
      <c r="G41" s="21">
        <v>1</v>
      </c>
      <c r="H41" s="43">
        <f t="shared" ref="H41:H44" si="8">G41/6</f>
        <v>0.16666666666666666</v>
      </c>
      <c r="J41" s="44">
        <f t="shared" ref="J41:J44" si="9">H41*2</f>
        <v>0.33333333333333331</v>
      </c>
    </row>
    <row r="42" spans="1:10" ht="14.45" customHeight="1">
      <c r="A42" s="25"/>
      <c r="B42" s="20"/>
      <c r="C42" s="20"/>
      <c r="D42" s="20" t="s">
        <v>13</v>
      </c>
      <c r="E42" s="200" t="s">
        <v>54</v>
      </c>
      <c r="F42" s="201"/>
      <c r="G42" s="21">
        <v>1.5</v>
      </c>
      <c r="H42" s="43">
        <f t="shared" si="8"/>
        <v>0.25</v>
      </c>
      <c r="J42" s="44">
        <f t="shared" si="9"/>
        <v>0.5</v>
      </c>
    </row>
    <row r="43" spans="1:10" ht="14.45" customHeight="1">
      <c r="A43" s="25"/>
      <c r="B43" s="20"/>
      <c r="C43" s="20"/>
      <c r="D43" s="20" t="s">
        <v>15</v>
      </c>
      <c r="E43" s="200" t="s">
        <v>55</v>
      </c>
      <c r="F43" s="201"/>
      <c r="G43" s="21">
        <v>1.5</v>
      </c>
      <c r="H43" s="43">
        <f t="shared" si="8"/>
        <v>0.25</v>
      </c>
      <c r="J43" s="44">
        <f t="shared" si="9"/>
        <v>0.5</v>
      </c>
    </row>
    <row r="44" spans="1:10" ht="14.45" customHeight="1">
      <c r="A44" s="25"/>
      <c r="B44" s="20"/>
      <c r="C44" s="20"/>
      <c r="D44" s="20" t="s">
        <v>32</v>
      </c>
      <c r="E44" s="200" t="s">
        <v>56</v>
      </c>
      <c r="F44" s="201"/>
      <c r="G44" s="21">
        <v>1</v>
      </c>
      <c r="H44" s="43">
        <f t="shared" si="8"/>
        <v>0.16666666666666666</v>
      </c>
      <c r="J44" s="44">
        <f t="shared" si="9"/>
        <v>0.33333333333333331</v>
      </c>
    </row>
    <row r="45" spans="1:10">
      <c r="A45" s="7"/>
      <c r="B45" s="7" t="s">
        <v>57</v>
      </c>
      <c r="C45" s="8" t="s">
        <v>58</v>
      </c>
      <c r="D45" s="8"/>
      <c r="E45" s="8"/>
      <c r="F45" s="8"/>
      <c r="G45" s="9"/>
      <c r="H45" s="10"/>
      <c r="J45" s="11"/>
    </row>
    <row r="46" spans="1:10">
      <c r="A46" s="12"/>
      <c r="B46" s="13"/>
      <c r="C46" s="13">
        <v>1</v>
      </c>
      <c r="D46" s="197" t="s">
        <v>17</v>
      </c>
      <c r="E46" s="198"/>
      <c r="F46" s="199"/>
      <c r="G46" s="15"/>
      <c r="H46" s="45">
        <v>0.1</v>
      </c>
      <c r="J46" s="15">
        <f>H46*10</f>
        <v>1</v>
      </c>
    </row>
    <row r="47" spans="1:10" ht="14.45" customHeight="1">
      <c r="A47" s="25"/>
      <c r="B47" s="20"/>
      <c r="C47" s="20"/>
      <c r="D47" s="46" t="s">
        <v>59</v>
      </c>
      <c r="E47" s="200" t="s">
        <v>60</v>
      </c>
      <c r="F47" s="201"/>
      <c r="G47" s="47"/>
      <c r="H47" s="48"/>
      <c r="J47" s="49">
        <v>1</v>
      </c>
    </row>
    <row r="48" spans="1:10">
      <c r="A48" s="12"/>
      <c r="B48" s="12"/>
      <c r="C48" s="13">
        <v>2</v>
      </c>
      <c r="D48" s="197" t="s">
        <v>20</v>
      </c>
      <c r="E48" s="198"/>
      <c r="F48" s="199"/>
      <c r="G48" s="15"/>
      <c r="H48" s="45">
        <v>0.1</v>
      </c>
      <c r="J48" s="15">
        <f>H48*10</f>
        <v>1</v>
      </c>
    </row>
    <row r="49" spans="1:10">
      <c r="A49" s="25"/>
      <c r="B49" s="20"/>
      <c r="C49" s="20"/>
      <c r="D49" s="46" t="s">
        <v>59</v>
      </c>
      <c r="E49" s="206" t="s">
        <v>61</v>
      </c>
      <c r="F49" s="207"/>
      <c r="G49" s="47"/>
      <c r="H49" s="48"/>
      <c r="J49" s="49">
        <v>1</v>
      </c>
    </row>
    <row r="50" spans="1:10">
      <c r="A50" s="12"/>
      <c r="B50" s="12"/>
      <c r="C50" s="13">
        <v>3</v>
      </c>
      <c r="D50" s="197" t="s">
        <v>23</v>
      </c>
      <c r="E50" s="198"/>
      <c r="F50" s="199"/>
      <c r="G50" s="15"/>
      <c r="H50" s="45">
        <v>0.1</v>
      </c>
      <c r="J50" s="15">
        <f>H50*10</f>
        <v>1</v>
      </c>
    </row>
    <row r="51" spans="1:10" ht="14.45" customHeight="1">
      <c r="A51" s="25"/>
      <c r="B51" s="20"/>
      <c r="C51" s="20"/>
      <c r="D51" s="46" t="s">
        <v>9</v>
      </c>
      <c r="E51" s="204" t="s">
        <v>62</v>
      </c>
      <c r="F51" s="205"/>
      <c r="G51" s="47"/>
      <c r="H51" s="48"/>
      <c r="J51" s="49">
        <v>0.2</v>
      </c>
    </row>
    <row r="52" spans="1:10" ht="15" customHeight="1">
      <c r="A52" s="25"/>
      <c r="B52" s="20"/>
      <c r="C52" s="20"/>
      <c r="D52" s="20" t="s">
        <v>11</v>
      </c>
      <c r="E52" s="195" t="s">
        <v>63</v>
      </c>
      <c r="F52" s="196"/>
      <c r="G52" s="47"/>
      <c r="H52" s="48"/>
      <c r="J52" s="49">
        <v>0.2</v>
      </c>
    </row>
    <row r="53" spans="1:10" ht="15" customHeight="1">
      <c r="A53" s="25"/>
      <c r="B53" s="20"/>
      <c r="C53" s="20"/>
      <c r="D53" s="20" t="s">
        <v>13</v>
      </c>
      <c r="E53" s="200" t="s">
        <v>64</v>
      </c>
      <c r="F53" s="201"/>
      <c r="G53" s="47"/>
      <c r="H53" s="48"/>
      <c r="J53" s="49">
        <v>0.2</v>
      </c>
    </row>
    <row r="54" spans="1:10" ht="15" customHeight="1">
      <c r="A54" s="25"/>
      <c r="B54" s="20"/>
      <c r="C54" s="20"/>
      <c r="D54" s="20" t="s">
        <v>15</v>
      </c>
      <c r="E54" s="195" t="s">
        <v>65</v>
      </c>
      <c r="F54" s="196"/>
      <c r="G54" s="47"/>
      <c r="H54" s="48"/>
      <c r="J54" s="49">
        <v>0.2</v>
      </c>
    </row>
    <row r="55" spans="1:10" ht="15" customHeight="1">
      <c r="A55" s="25"/>
      <c r="B55" s="20"/>
      <c r="C55" s="20"/>
      <c r="D55" s="20" t="s">
        <v>32</v>
      </c>
      <c r="E55" s="195" t="s">
        <v>66</v>
      </c>
      <c r="F55" s="196"/>
      <c r="G55" s="47"/>
      <c r="H55" s="48"/>
      <c r="J55" s="49">
        <v>0.2</v>
      </c>
    </row>
    <row r="56" spans="1:10">
      <c r="A56" s="12"/>
      <c r="B56" s="12"/>
      <c r="C56" s="13">
        <v>4</v>
      </c>
      <c r="D56" s="197" t="s">
        <v>27</v>
      </c>
      <c r="E56" s="198"/>
      <c r="F56" s="199"/>
      <c r="G56" s="15"/>
      <c r="H56" s="45">
        <v>0.25</v>
      </c>
      <c r="J56" s="15">
        <f>H56*10</f>
        <v>2.5</v>
      </c>
    </row>
    <row r="57" spans="1:10" ht="14.45" customHeight="1">
      <c r="A57" s="25"/>
      <c r="B57" s="20"/>
      <c r="C57" s="20"/>
      <c r="D57" s="20" t="s">
        <v>9</v>
      </c>
      <c r="E57" s="195" t="s">
        <v>67</v>
      </c>
      <c r="F57" s="196"/>
      <c r="G57" s="47"/>
      <c r="H57" s="48"/>
      <c r="J57" s="49">
        <v>1</v>
      </c>
    </row>
    <row r="58" spans="1:10" ht="14.45" customHeight="1">
      <c r="A58" s="25"/>
      <c r="B58" s="20"/>
      <c r="C58" s="20"/>
      <c r="D58" s="20" t="s">
        <v>11</v>
      </c>
      <c r="E58" s="195" t="s">
        <v>68</v>
      </c>
      <c r="F58" s="196"/>
      <c r="G58" s="47"/>
      <c r="H58" s="48"/>
      <c r="J58" s="49">
        <v>1</v>
      </c>
    </row>
    <row r="59" spans="1:10" ht="14.45" customHeight="1">
      <c r="A59" s="25"/>
      <c r="B59" s="20"/>
      <c r="C59" s="25"/>
      <c r="D59" s="20" t="s">
        <v>13</v>
      </c>
      <c r="E59" s="195" t="s">
        <v>69</v>
      </c>
      <c r="F59" s="196"/>
      <c r="G59" s="47"/>
      <c r="H59" s="48"/>
      <c r="J59" s="49">
        <v>0.5</v>
      </c>
    </row>
    <row r="60" spans="1:10">
      <c r="A60" s="12"/>
      <c r="B60" s="12"/>
      <c r="C60" s="13">
        <v>5</v>
      </c>
      <c r="D60" s="197" t="s">
        <v>40</v>
      </c>
      <c r="E60" s="198"/>
      <c r="F60" s="199"/>
      <c r="G60" s="15"/>
      <c r="H60" s="45">
        <v>0.125</v>
      </c>
      <c r="J60" s="15">
        <f>H60*10</f>
        <v>1.25</v>
      </c>
    </row>
    <row r="61" spans="1:10" ht="14.45" customHeight="1">
      <c r="A61" s="25"/>
      <c r="B61" s="20"/>
      <c r="C61" s="20"/>
      <c r="D61" s="46" t="s">
        <v>59</v>
      </c>
      <c r="E61" s="195" t="s">
        <v>70</v>
      </c>
      <c r="F61" s="196"/>
      <c r="G61" s="47"/>
      <c r="H61" s="48"/>
      <c r="J61" s="49">
        <v>1.25</v>
      </c>
    </row>
    <row r="62" spans="1:10">
      <c r="A62" s="12"/>
      <c r="B62" s="12"/>
      <c r="C62" s="13">
        <v>6</v>
      </c>
      <c r="D62" s="197" t="s">
        <v>43</v>
      </c>
      <c r="E62" s="198"/>
      <c r="F62" s="199"/>
      <c r="G62" s="15"/>
      <c r="H62" s="45">
        <v>0.2</v>
      </c>
      <c r="J62" s="15">
        <f>H62*10</f>
        <v>2</v>
      </c>
    </row>
    <row r="63" spans="1:10" ht="14.45" customHeight="1">
      <c r="A63" s="25"/>
      <c r="B63" s="20"/>
      <c r="C63" s="20"/>
      <c r="D63" s="20" t="s">
        <v>9</v>
      </c>
      <c r="E63" s="200" t="s">
        <v>71</v>
      </c>
      <c r="F63" s="201"/>
      <c r="G63" s="50"/>
      <c r="H63" s="22"/>
      <c r="J63" s="51">
        <v>1</v>
      </c>
    </row>
    <row r="64" spans="1:10">
      <c r="A64" s="25"/>
      <c r="B64" s="20"/>
      <c r="C64" s="20"/>
      <c r="D64" s="20" t="s">
        <v>11</v>
      </c>
      <c r="E64" s="195" t="s">
        <v>72</v>
      </c>
      <c r="F64" s="196"/>
      <c r="G64" s="50"/>
      <c r="H64" s="22"/>
      <c r="J64" s="51">
        <v>1</v>
      </c>
    </row>
    <row r="65" spans="1:10" ht="15.75">
      <c r="A65" s="52"/>
      <c r="B65" s="52"/>
      <c r="C65" s="53">
        <v>7</v>
      </c>
      <c r="D65" s="202" t="s">
        <v>51</v>
      </c>
      <c r="E65" s="203"/>
      <c r="F65" s="203"/>
      <c r="G65" s="54"/>
      <c r="H65" s="45">
        <v>0.125</v>
      </c>
      <c r="J65" s="15">
        <f>H65*10</f>
        <v>1.25</v>
      </c>
    </row>
    <row r="66" spans="1:10">
      <c r="A66" s="25"/>
      <c r="B66" s="20"/>
      <c r="C66" s="20"/>
      <c r="D66" s="20" t="s">
        <v>9</v>
      </c>
      <c r="E66" s="204" t="s">
        <v>73</v>
      </c>
      <c r="F66" s="205"/>
      <c r="G66" s="47"/>
      <c r="H66" s="48"/>
      <c r="J66" s="49">
        <v>0.5</v>
      </c>
    </row>
    <row r="67" spans="1:10" ht="14.45" customHeight="1">
      <c r="A67" s="25"/>
      <c r="B67" s="20"/>
      <c r="C67" s="20"/>
      <c r="D67" s="20" t="s">
        <v>11</v>
      </c>
      <c r="E67" s="195" t="s">
        <v>74</v>
      </c>
      <c r="F67" s="196"/>
      <c r="G67" s="47"/>
      <c r="H67" s="48"/>
      <c r="J67" s="49">
        <v>0.75</v>
      </c>
    </row>
    <row r="68" spans="1:10">
      <c r="A68" s="7"/>
      <c r="B68" s="7" t="s">
        <v>57</v>
      </c>
      <c r="C68" s="193" t="s">
        <v>75</v>
      </c>
      <c r="D68" s="194"/>
      <c r="E68" s="194"/>
      <c r="F68" s="194"/>
      <c r="G68" s="9"/>
      <c r="H68" s="10"/>
      <c r="J68" s="11">
        <v>30</v>
      </c>
    </row>
    <row r="69" spans="1:10">
      <c r="A69" s="26"/>
      <c r="B69" s="27"/>
      <c r="C69" s="55">
        <v>1</v>
      </c>
      <c r="D69" s="187" t="s">
        <v>8</v>
      </c>
      <c r="E69" s="188"/>
      <c r="F69" s="189"/>
      <c r="G69" s="56"/>
      <c r="H69" s="57">
        <v>8.3333333333333329E-2</v>
      </c>
      <c r="J69" s="30">
        <v>2.5</v>
      </c>
    </row>
    <row r="70" spans="1:10">
      <c r="A70" s="26"/>
      <c r="B70" s="27"/>
      <c r="C70" s="27">
        <v>2</v>
      </c>
      <c r="D70" s="187" t="s">
        <v>17</v>
      </c>
      <c r="E70" s="188"/>
      <c r="F70" s="189"/>
      <c r="G70" s="56"/>
      <c r="H70" s="57">
        <v>8.3333333333333329E-2</v>
      </c>
      <c r="J70" s="30">
        <v>2.5</v>
      </c>
    </row>
    <row r="71" spans="1:10">
      <c r="A71" s="26"/>
      <c r="B71" s="26"/>
      <c r="C71" s="55">
        <v>3</v>
      </c>
      <c r="D71" s="187" t="s">
        <v>20</v>
      </c>
      <c r="E71" s="188"/>
      <c r="F71" s="189"/>
      <c r="G71" s="56"/>
      <c r="H71" s="57">
        <v>0.1</v>
      </c>
      <c r="J71" s="30">
        <v>3</v>
      </c>
    </row>
    <row r="72" spans="1:10">
      <c r="A72" s="26"/>
      <c r="B72" s="26"/>
      <c r="C72" s="27">
        <v>4</v>
      </c>
      <c r="D72" s="187" t="s">
        <v>23</v>
      </c>
      <c r="E72" s="188"/>
      <c r="F72" s="189"/>
      <c r="G72" s="56"/>
      <c r="H72" s="57">
        <v>8.3333333333333329E-2</v>
      </c>
      <c r="J72" s="30">
        <v>2.5</v>
      </c>
    </row>
    <row r="73" spans="1:10">
      <c r="A73" s="26"/>
      <c r="B73" s="26"/>
      <c r="C73" s="55">
        <v>5</v>
      </c>
      <c r="D73" s="187" t="s">
        <v>27</v>
      </c>
      <c r="E73" s="188"/>
      <c r="F73" s="189"/>
      <c r="G73" s="56"/>
      <c r="H73" s="57">
        <v>0.25</v>
      </c>
      <c r="J73" s="30">
        <v>7.5</v>
      </c>
    </row>
    <row r="74" spans="1:10">
      <c r="A74" s="26"/>
      <c r="B74" s="26"/>
      <c r="C74" s="27">
        <v>6</v>
      </c>
      <c r="D74" s="187" t="s">
        <v>40</v>
      </c>
      <c r="E74" s="188"/>
      <c r="F74" s="189"/>
      <c r="G74" s="56"/>
      <c r="H74" s="57">
        <v>0.1</v>
      </c>
      <c r="J74" s="30">
        <v>3</v>
      </c>
    </row>
    <row r="75" spans="1:10">
      <c r="A75" s="26"/>
      <c r="B75" s="26"/>
      <c r="C75" s="55">
        <v>7</v>
      </c>
      <c r="D75" s="187" t="s">
        <v>43</v>
      </c>
      <c r="E75" s="188"/>
      <c r="F75" s="189"/>
      <c r="G75" s="56"/>
      <c r="H75" s="57">
        <v>0.2</v>
      </c>
      <c r="J75" s="30">
        <v>6</v>
      </c>
    </row>
    <row r="76" spans="1:10" ht="15.75">
      <c r="A76" s="37"/>
      <c r="B76" s="37"/>
      <c r="C76" s="55">
        <v>8</v>
      </c>
      <c r="D76" s="187" t="s">
        <v>51</v>
      </c>
      <c r="E76" s="188"/>
      <c r="F76" s="189"/>
      <c r="G76" s="56"/>
      <c r="H76" s="57">
        <v>0.1</v>
      </c>
      <c r="J76" s="30">
        <v>3</v>
      </c>
    </row>
    <row r="77" spans="1:10">
      <c r="A77" s="58"/>
      <c r="B77" s="59"/>
      <c r="C77" s="58"/>
      <c r="D77" s="58"/>
      <c r="E77" s="60"/>
      <c r="F77" s="61"/>
      <c r="G77" s="62"/>
      <c r="H77" s="63"/>
      <c r="J77" s="64"/>
    </row>
    <row r="78" spans="1:10">
      <c r="A78" s="3" t="s">
        <v>76</v>
      </c>
      <c r="B78" s="190" t="s">
        <v>77</v>
      </c>
      <c r="C78" s="191"/>
      <c r="D78" s="191"/>
      <c r="E78" s="191"/>
      <c r="F78" s="192"/>
      <c r="G78" s="4">
        <v>40</v>
      </c>
      <c r="H78" s="5"/>
      <c r="J78" s="4">
        <v>40</v>
      </c>
    </row>
    <row r="79" spans="1:10">
      <c r="A79" s="26"/>
      <c r="B79" s="27"/>
      <c r="C79" s="65">
        <v>1</v>
      </c>
      <c r="D79" s="187" t="s">
        <v>78</v>
      </c>
      <c r="E79" s="188"/>
      <c r="F79" s="189"/>
      <c r="G79" s="30">
        <v>17</v>
      </c>
      <c r="H79" s="29"/>
      <c r="J79" s="30">
        <v>10</v>
      </c>
    </row>
    <row r="80" spans="1:10">
      <c r="A80" s="18"/>
      <c r="B80" s="19"/>
      <c r="C80" s="18"/>
      <c r="D80" s="19" t="s">
        <v>9</v>
      </c>
      <c r="E80" s="185" t="s">
        <v>79</v>
      </c>
      <c r="F80" s="186"/>
      <c r="G80" s="66">
        <v>3</v>
      </c>
      <c r="H80" s="67">
        <v>0.3</v>
      </c>
      <c r="J80" s="66">
        <v>3</v>
      </c>
    </row>
    <row r="81" spans="1:10">
      <c r="A81" s="18"/>
      <c r="B81" s="18"/>
      <c r="C81" s="18"/>
      <c r="D81" s="19" t="s">
        <v>11</v>
      </c>
      <c r="E81" s="185" t="s">
        <v>80</v>
      </c>
      <c r="F81" s="186"/>
      <c r="G81" s="66">
        <v>14</v>
      </c>
      <c r="H81" s="67">
        <v>0.7</v>
      </c>
      <c r="J81" s="66">
        <v>7</v>
      </c>
    </row>
    <row r="82" spans="1:10">
      <c r="A82" s="26"/>
      <c r="B82" s="26"/>
      <c r="C82" s="27">
        <v>2</v>
      </c>
      <c r="D82" s="187" t="s">
        <v>81</v>
      </c>
      <c r="E82" s="188"/>
      <c r="F82" s="189"/>
      <c r="G82" s="28">
        <v>10</v>
      </c>
      <c r="H82" s="29"/>
      <c r="J82" s="30">
        <v>10</v>
      </c>
    </row>
    <row r="83" spans="1:10">
      <c r="A83" s="18"/>
      <c r="B83" s="19"/>
      <c r="C83" s="19"/>
      <c r="D83" s="68" t="s">
        <v>59</v>
      </c>
      <c r="E83" s="185" t="s">
        <v>82</v>
      </c>
      <c r="F83" s="186"/>
      <c r="G83" s="66">
        <v>10</v>
      </c>
      <c r="H83" s="67">
        <v>1</v>
      </c>
      <c r="J83" s="66">
        <v>10</v>
      </c>
    </row>
    <row r="84" spans="1:10">
      <c r="A84" s="26"/>
      <c r="B84" s="26"/>
      <c r="C84" s="27">
        <v>3</v>
      </c>
      <c r="D84" s="187" t="s">
        <v>83</v>
      </c>
      <c r="E84" s="188"/>
      <c r="F84" s="189"/>
      <c r="G84" s="28">
        <v>7</v>
      </c>
      <c r="H84" s="29"/>
      <c r="J84" s="30">
        <v>10</v>
      </c>
    </row>
    <row r="85" spans="1:10">
      <c r="A85" s="18"/>
      <c r="B85" s="18"/>
      <c r="C85" s="18"/>
      <c r="D85" s="68" t="s">
        <v>59</v>
      </c>
      <c r="E85" s="185" t="s">
        <v>84</v>
      </c>
      <c r="F85" s="186"/>
      <c r="G85" s="66">
        <v>7</v>
      </c>
      <c r="H85" s="67">
        <v>1</v>
      </c>
      <c r="J85" s="66">
        <v>10</v>
      </c>
    </row>
    <row r="86" spans="1:10">
      <c r="A86" s="26"/>
      <c r="B86" s="26"/>
      <c r="C86" s="27">
        <v>4</v>
      </c>
      <c r="D86" s="187" t="s">
        <v>85</v>
      </c>
      <c r="E86" s="188"/>
      <c r="F86" s="189"/>
      <c r="G86" s="28">
        <v>6</v>
      </c>
      <c r="H86" s="29"/>
      <c r="J86" s="30">
        <v>10</v>
      </c>
    </row>
    <row r="87" spans="1:10">
      <c r="A87" s="18"/>
      <c r="B87" s="18"/>
      <c r="C87" s="18"/>
      <c r="D87" s="19" t="s">
        <v>9</v>
      </c>
      <c r="E87" s="185" t="s">
        <v>86</v>
      </c>
      <c r="F87" s="186"/>
      <c r="G87" s="69" t="s">
        <v>59</v>
      </c>
      <c r="H87" s="67">
        <f>4/6</f>
        <v>0.66666666666666663</v>
      </c>
      <c r="J87" s="66">
        <f>H87*10</f>
        <v>6.6666666666666661</v>
      </c>
    </row>
    <row r="88" spans="1:10">
      <c r="A88" s="18"/>
      <c r="B88" s="18"/>
      <c r="C88" s="18"/>
      <c r="D88" s="19" t="s">
        <v>11</v>
      </c>
      <c r="E88" s="185" t="s">
        <v>87</v>
      </c>
      <c r="F88" s="186"/>
      <c r="G88" s="70">
        <v>6</v>
      </c>
      <c r="H88" s="71">
        <f>2/6</f>
        <v>0.33333333333333331</v>
      </c>
      <c r="J88" s="72">
        <f>H88*10</f>
        <v>3.333333333333333</v>
      </c>
    </row>
  </sheetData>
  <mergeCells count="84">
    <mergeCell ref="E7:F7"/>
    <mergeCell ref="A1:F1"/>
    <mergeCell ref="B2:F2"/>
    <mergeCell ref="D4:F4"/>
    <mergeCell ref="E5:F5"/>
    <mergeCell ref="E6:F6"/>
    <mergeCell ref="D19:F19"/>
    <mergeCell ref="E8:F8"/>
    <mergeCell ref="D9:F9"/>
    <mergeCell ref="E10:F10"/>
    <mergeCell ref="E11:F11"/>
    <mergeCell ref="D12:F12"/>
    <mergeCell ref="E13:F13"/>
    <mergeCell ref="E14:F14"/>
    <mergeCell ref="D15:F15"/>
    <mergeCell ref="E16:F16"/>
    <mergeCell ref="E17:F17"/>
    <mergeCell ref="E18:F18"/>
    <mergeCell ref="E32:F32"/>
    <mergeCell ref="E20:F20"/>
    <mergeCell ref="E21:F21"/>
    <mergeCell ref="E22:F22"/>
    <mergeCell ref="E23:F23"/>
    <mergeCell ref="E24:F24"/>
    <mergeCell ref="E25:F25"/>
    <mergeCell ref="E26:F26"/>
    <mergeCell ref="E27:F27"/>
    <mergeCell ref="E29:F29"/>
    <mergeCell ref="E30:F30"/>
    <mergeCell ref="D31:F31"/>
    <mergeCell ref="E44:F44"/>
    <mergeCell ref="E33:F33"/>
    <mergeCell ref="E34:F34"/>
    <mergeCell ref="E35:F35"/>
    <mergeCell ref="E36:F36"/>
    <mergeCell ref="E37:F37"/>
    <mergeCell ref="E38:F38"/>
    <mergeCell ref="D39:F39"/>
    <mergeCell ref="E40:F40"/>
    <mergeCell ref="E41:F41"/>
    <mergeCell ref="E42:F42"/>
    <mergeCell ref="E43:F43"/>
    <mergeCell ref="E57:F57"/>
    <mergeCell ref="D46:F46"/>
    <mergeCell ref="E47:F47"/>
    <mergeCell ref="D48:F48"/>
    <mergeCell ref="E49:F49"/>
    <mergeCell ref="D50:F50"/>
    <mergeCell ref="E51:F51"/>
    <mergeCell ref="E52:F52"/>
    <mergeCell ref="E53:F53"/>
    <mergeCell ref="E54:F54"/>
    <mergeCell ref="E55:F55"/>
    <mergeCell ref="D56:F56"/>
    <mergeCell ref="C68:F68"/>
    <mergeCell ref="E58:F58"/>
    <mergeCell ref="E59:F59"/>
    <mergeCell ref="D60:F60"/>
    <mergeCell ref="E61:F61"/>
    <mergeCell ref="D62:F62"/>
    <mergeCell ref="E63:F63"/>
    <mergeCell ref="E64:F64"/>
    <mergeCell ref="D65:F65"/>
    <mergeCell ref="E66:F66"/>
    <mergeCell ref="E67:F67"/>
    <mergeCell ref="E81:F81"/>
    <mergeCell ref="D69:F69"/>
    <mergeCell ref="D70:F70"/>
    <mergeCell ref="D71:F71"/>
    <mergeCell ref="D72:F72"/>
    <mergeCell ref="D73:F73"/>
    <mergeCell ref="D74:F74"/>
    <mergeCell ref="D75:F75"/>
    <mergeCell ref="D76:F76"/>
    <mergeCell ref="B78:F78"/>
    <mergeCell ref="D79:F79"/>
    <mergeCell ref="E80:F80"/>
    <mergeCell ref="E88:F88"/>
    <mergeCell ref="D82:F82"/>
    <mergeCell ref="E83:F83"/>
    <mergeCell ref="D84:F84"/>
    <mergeCell ref="E85:F85"/>
    <mergeCell ref="D86:F86"/>
    <mergeCell ref="E87:F87"/>
  </mergeCells>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M107"/>
  <sheetViews>
    <sheetView topLeftCell="B1" zoomScale="90" zoomScaleNormal="90" workbookViewId="0">
      <pane ySplit="2" topLeftCell="A3" activePane="bottomLeft" state="frozen"/>
      <selection activeCell="B1" sqref="B1"/>
      <selection pane="bottomLeft" activeCell="O7" sqref="O7"/>
    </sheetView>
  </sheetViews>
  <sheetFormatPr defaultColWidth="8.85546875" defaultRowHeight="15"/>
  <cols>
    <col min="1" max="1" width="0" hidden="1" customWidth="1"/>
    <col min="2" max="2" width="3.28515625" customWidth="1"/>
    <col min="3" max="6" width="4" customWidth="1"/>
    <col min="7" max="7" width="36.85546875" customWidth="1"/>
    <col min="8" max="8" width="10.140625" style="73" bestFit="1" customWidth="1"/>
    <col min="9" max="9" width="1.85546875" customWidth="1"/>
    <col min="10" max="11" width="14.28515625" style="75" bestFit="1" customWidth="1"/>
    <col min="12" max="12" width="1.85546875" customWidth="1"/>
    <col min="13" max="13" width="14.28515625" style="75" bestFit="1" customWidth="1"/>
  </cols>
  <sheetData>
    <row r="1" spans="1:13" ht="30">
      <c r="A1">
        <v>1</v>
      </c>
      <c r="B1" s="213" t="s">
        <v>0</v>
      </c>
      <c r="C1" s="213"/>
      <c r="D1" s="213"/>
      <c r="E1" s="213"/>
      <c r="F1" s="213"/>
      <c r="G1" s="213"/>
      <c r="H1" s="1" t="s">
        <v>1</v>
      </c>
      <c r="J1" s="1" t="s">
        <v>117</v>
      </c>
      <c r="K1" s="1" t="s">
        <v>118</v>
      </c>
      <c r="M1" s="163" t="s">
        <v>383</v>
      </c>
    </row>
    <row r="2" spans="1:13" s="167" customFormat="1">
      <c r="B2" s="168"/>
      <c r="C2" s="168"/>
      <c r="D2" s="169"/>
      <c r="E2" s="169"/>
      <c r="F2" s="169"/>
      <c r="G2" s="169"/>
      <c r="H2" s="170"/>
      <c r="J2" s="170"/>
      <c r="K2" s="170"/>
      <c r="M2" s="170"/>
    </row>
    <row r="3" spans="1:13">
      <c r="A3">
        <v>2</v>
      </c>
      <c r="B3" s="3" t="s">
        <v>4</v>
      </c>
      <c r="C3" s="214" t="s">
        <v>5</v>
      </c>
      <c r="D3" s="215"/>
      <c r="E3" s="215"/>
      <c r="F3" s="215"/>
      <c r="G3" s="215"/>
      <c r="H3" s="4">
        <v>60</v>
      </c>
      <c r="J3" s="6"/>
      <c r="K3" s="6"/>
      <c r="M3" s="6"/>
    </row>
    <row r="4" spans="1:13">
      <c r="A4">
        <v>3</v>
      </c>
      <c r="B4" s="7"/>
      <c r="C4" s="7" t="s">
        <v>6</v>
      </c>
      <c r="D4" s="8" t="s">
        <v>7</v>
      </c>
      <c r="E4" s="8"/>
      <c r="F4" s="8"/>
      <c r="G4" s="8"/>
      <c r="H4" s="9"/>
      <c r="J4" s="11"/>
      <c r="K4" s="11"/>
      <c r="M4" s="11"/>
    </row>
    <row r="5" spans="1:13">
      <c r="A5">
        <v>4</v>
      </c>
      <c r="B5" s="12"/>
      <c r="C5" s="13"/>
      <c r="D5" s="14">
        <v>1</v>
      </c>
      <c r="E5" s="197" t="s">
        <v>8</v>
      </c>
      <c r="F5" s="198"/>
      <c r="G5" s="199"/>
      <c r="H5" s="15">
        <f>SUM(H6:H9)</f>
        <v>5</v>
      </c>
      <c r="J5" s="17"/>
      <c r="K5" s="17"/>
      <c r="M5" s="17"/>
    </row>
    <row r="6" spans="1:13" ht="14.45" customHeight="1">
      <c r="A6">
        <v>5</v>
      </c>
      <c r="B6" s="18"/>
      <c r="C6" s="19"/>
      <c r="D6" s="20"/>
      <c r="E6" s="20" t="s">
        <v>9</v>
      </c>
      <c r="F6" s="204" t="s">
        <v>88</v>
      </c>
      <c r="G6" s="205"/>
      <c r="H6" s="21">
        <v>1</v>
      </c>
      <c r="J6" s="23"/>
      <c r="K6" s="23"/>
      <c r="M6" s="23"/>
    </row>
    <row r="7" spans="1:13">
      <c r="A7">
        <v>6</v>
      </c>
      <c r="B7" s="24"/>
      <c r="C7" s="24"/>
      <c r="D7" s="24"/>
      <c r="E7" s="24" t="s">
        <v>11</v>
      </c>
      <c r="F7" s="200" t="s">
        <v>89</v>
      </c>
      <c r="G7" s="201"/>
      <c r="H7" s="21">
        <v>1</v>
      </c>
      <c r="J7" s="23"/>
      <c r="K7" s="23"/>
      <c r="M7" s="23"/>
    </row>
    <row r="8" spans="1:13">
      <c r="A8">
        <v>7</v>
      </c>
      <c r="B8" s="25"/>
      <c r="C8" s="20"/>
      <c r="D8" s="20"/>
      <c r="E8" s="24" t="s">
        <v>13</v>
      </c>
      <c r="F8" s="200" t="s">
        <v>90</v>
      </c>
      <c r="G8" s="201"/>
      <c r="H8" s="21">
        <v>2</v>
      </c>
      <c r="J8" s="23"/>
      <c r="K8" s="23"/>
      <c r="M8" s="23"/>
    </row>
    <row r="9" spans="1:13" ht="14.45" customHeight="1">
      <c r="A9">
        <v>8</v>
      </c>
      <c r="B9" s="25"/>
      <c r="C9" s="20"/>
      <c r="D9" s="20"/>
      <c r="E9" s="24" t="s">
        <v>15</v>
      </c>
      <c r="F9" s="200" t="s">
        <v>91</v>
      </c>
      <c r="G9" s="201"/>
      <c r="H9" s="21">
        <v>1</v>
      </c>
      <c r="J9" s="23"/>
      <c r="K9" s="23"/>
      <c r="M9" s="23"/>
    </row>
    <row r="10" spans="1:13">
      <c r="A10">
        <v>9</v>
      </c>
      <c r="B10" s="26"/>
      <c r="C10" s="27"/>
      <c r="D10" s="27">
        <v>2</v>
      </c>
      <c r="E10" s="187" t="s">
        <v>17</v>
      </c>
      <c r="F10" s="188"/>
      <c r="G10" s="189"/>
      <c r="H10" s="28">
        <f>SUM(H11:H12)</f>
        <v>5</v>
      </c>
      <c r="J10" s="30"/>
      <c r="K10" s="30"/>
      <c r="M10" s="30"/>
    </row>
    <row r="11" spans="1:13" ht="14.45" customHeight="1">
      <c r="A11">
        <v>10</v>
      </c>
      <c r="B11" s="25"/>
      <c r="C11" s="20"/>
      <c r="D11" s="20"/>
      <c r="E11" s="20" t="s">
        <v>9</v>
      </c>
      <c r="F11" s="204" t="s">
        <v>92</v>
      </c>
      <c r="G11" s="205"/>
      <c r="H11" s="21">
        <v>2.5</v>
      </c>
      <c r="J11" s="31"/>
      <c r="K11" s="31"/>
      <c r="M11" s="31"/>
    </row>
    <row r="12" spans="1:13" ht="30.95" customHeight="1">
      <c r="A12">
        <v>11</v>
      </c>
      <c r="B12" s="25"/>
      <c r="C12" s="20"/>
      <c r="D12" s="20"/>
      <c r="E12" s="20" t="s">
        <v>11</v>
      </c>
      <c r="F12" s="204" t="s">
        <v>93</v>
      </c>
      <c r="G12" s="205"/>
      <c r="H12" s="21">
        <v>2.5</v>
      </c>
      <c r="J12" s="31"/>
      <c r="K12" s="31"/>
      <c r="M12" s="31"/>
    </row>
    <row r="13" spans="1:13">
      <c r="A13">
        <v>12</v>
      </c>
      <c r="B13" s="26"/>
      <c r="C13" s="26"/>
      <c r="D13" s="27">
        <v>3</v>
      </c>
      <c r="E13" s="187" t="s">
        <v>20</v>
      </c>
      <c r="F13" s="188"/>
      <c r="G13" s="189"/>
      <c r="H13" s="28">
        <f>SUM(H14:H15)</f>
        <v>6</v>
      </c>
      <c r="J13" s="30"/>
      <c r="K13" s="30"/>
      <c r="M13" s="30"/>
    </row>
    <row r="14" spans="1:13">
      <c r="A14">
        <v>13</v>
      </c>
      <c r="B14" s="25"/>
      <c r="C14" s="20"/>
      <c r="D14" s="25"/>
      <c r="E14" s="32" t="s">
        <v>9</v>
      </c>
      <c r="F14" s="211" t="s">
        <v>121</v>
      </c>
      <c r="G14" s="212"/>
      <c r="H14" s="21">
        <v>3</v>
      </c>
      <c r="J14" s="31"/>
      <c r="K14" s="31"/>
      <c r="M14" s="31"/>
    </row>
    <row r="15" spans="1:13">
      <c r="A15">
        <v>14</v>
      </c>
      <c r="B15" s="25"/>
      <c r="C15" s="20"/>
      <c r="D15" s="20"/>
      <c r="E15" s="32" t="s">
        <v>11</v>
      </c>
      <c r="F15" s="211" t="s">
        <v>122</v>
      </c>
      <c r="G15" s="212"/>
      <c r="H15" s="33">
        <v>3</v>
      </c>
      <c r="J15" s="31"/>
      <c r="K15" s="31"/>
      <c r="M15" s="31"/>
    </row>
    <row r="16" spans="1:13" s="76" customFormat="1">
      <c r="A16">
        <v>15</v>
      </c>
      <c r="B16" s="77"/>
      <c r="C16" s="78"/>
      <c r="D16" s="78"/>
      <c r="E16" s="79" t="s">
        <v>13</v>
      </c>
      <c r="F16" s="80" t="s">
        <v>113</v>
      </c>
      <c r="G16" s="81"/>
      <c r="H16" s="82"/>
      <c r="J16" s="83"/>
      <c r="K16" s="83"/>
      <c r="M16" s="83"/>
    </row>
    <row r="17" spans="1:13">
      <c r="A17">
        <v>16</v>
      </c>
      <c r="B17" s="26"/>
      <c r="C17" s="26"/>
      <c r="D17" s="27">
        <v>4</v>
      </c>
      <c r="E17" s="187" t="s">
        <v>23</v>
      </c>
      <c r="F17" s="188"/>
      <c r="G17" s="189"/>
      <c r="H17" s="28">
        <f>SUM(H18:H20)</f>
        <v>5</v>
      </c>
      <c r="J17" s="30"/>
      <c r="K17" s="30"/>
      <c r="M17" s="30"/>
    </row>
    <row r="18" spans="1:13">
      <c r="A18">
        <v>17</v>
      </c>
      <c r="B18" s="25"/>
      <c r="C18" s="20"/>
      <c r="D18" s="20"/>
      <c r="E18" s="20" t="s">
        <v>9</v>
      </c>
      <c r="F18" s="200" t="s">
        <v>125</v>
      </c>
      <c r="G18" s="201"/>
      <c r="H18" s="21">
        <v>1.5</v>
      </c>
      <c r="J18" s="31"/>
      <c r="K18" s="31"/>
      <c r="M18" s="31"/>
    </row>
    <row r="19" spans="1:13" ht="14.45" customHeight="1">
      <c r="A19">
        <v>18</v>
      </c>
      <c r="B19" s="25"/>
      <c r="C19" s="20"/>
      <c r="D19" s="20"/>
      <c r="E19" s="20" t="s">
        <v>11</v>
      </c>
      <c r="F19" s="200" t="s">
        <v>126</v>
      </c>
      <c r="G19" s="201"/>
      <c r="H19" s="21">
        <v>2</v>
      </c>
      <c r="J19" s="31"/>
      <c r="K19" s="31"/>
      <c r="M19" s="31"/>
    </row>
    <row r="20" spans="1:13" ht="14.45" customHeight="1">
      <c r="A20">
        <v>19</v>
      </c>
      <c r="B20" s="25"/>
      <c r="C20" s="20"/>
      <c r="D20" s="20"/>
      <c r="E20" s="20" t="s">
        <v>13</v>
      </c>
      <c r="F20" s="200" t="s">
        <v>94</v>
      </c>
      <c r="G20" s="201"/>
      <c r="H20" s="21">
        <v>1.5</v>
      </c>
      <c r="J20" s="31"/>
      <c r="K20" s="31"/>
      <c r="M20" s="31"/>
    </row>
    <row r="21" spans="1:13">
      <c r="A21">
        <v>20</v>
      </c>
      <c r="B21" s="26"/>
      <c r="C21" s="26"/>
      <c r="D21" s="27">
        <v>5</v>
      </c>
      <c r="E21" s="187" t="s">
        <v>27</v>
      </c>
      <c r="F21" s="188"/>
      <c r="G21" s="189"/>
      <c r="H21" s="28">
        <f>SUM(H22:H29)</f>
        <v>15</v>
      </c>
      <c r="J21" s="30"/>
      <c r="K21" s="30"/>
      <c r="M21" s="30"/>
    </row>
    <row r="22" spans="1:13" ht="30" customHeight="1">
      <c r="A22">
        <v>21</v>
      </c>
      <c r="B22" s="25"/>
      <c r="C22" s="20"/>
      <c r="D22" s="20"/>
      <c r="E22" s="20" t="s">
        <v>9</v>
      </c>
      <c r="F22" s="200" t="s">
        <v>132</v>
      </c>
      <c r="G22" s="201"/>
      <c r="H22" s="21">
        <v>1</v>
      </c>
      <c r="J22" s="23"/>
      <c r="K22" s="23"/>
      <c r="M22" s="23"/>
    </row>
    <row r="23" spans="1:13" ht="30" customHeight="1">
      <c r="A23">
        <v>22</v>
      </c>
      <c r="B23" s="25"/>
      <c r="C23" s="20"/>
      <c r="D23" s="20"/>
      <c r="E23" s="20" t="s">
        <v>11</v>
      </c>
      <c r="F23" s="200" t="s">
        <v>130</v>
      </c>
      <c r="G23" s="201"/>
      <c r="H23" s="21">
        <v>2</v>
      </c>
      <c r="J23" s="23"/>
      <c r="K23" s="23"/>
      <c r="M23" s="23"/>
    </row>
    <row r="24" spans="1:13">
      <c r="A24">
        <v>23</v>
      </c>
      <c r="B24" s="25"/>
      <c r="C24" s="20"/>
      <c r="D24" s="20"/>
      <c r="E24" s="20" t="s">
        <v>13</v>
      </c>
      <c r="F24" s="200" t="s">
        <v>131</v>
      </c>
      <c r="G24" s="201"/>
      <c r="H24" s="21">
        <v>1</v>
      </c>
      <c r="J24" s="23"/>
      <c r="K24" s="23"/>
      <c r="M24" s="23"/>
    </row>
    <row r="25" spans="1:13" ht="14.45" customHeight="1">
      <c r="A25">
        <v>24</v>
      </c>
      <c r="B25" s="25"/>
      <c r="C25" s="20"/>
      <c r="D25" s="20"/>
      <c r="E25" s="20" t="s">
        <v>15</v>
      </c>
      <c r="F25" s="200" t="s">
        <v>133</v>
      </c>
      <c r="G25" s="201"/>
      <c r="H25" s="21">
        <v>6</v>
      </c>
      <c r="J25" s="23"/>
      <c r="K25" s="23"/>
      <c r="M25" s="23"/>
    </row>
    <row r="26" spans="1:13" ht="14.45" customHeight="1">
      <c r="A26">
        <v>25</v>
      </c>
      <c r="B26" s="25"/>
      <c r="C26" s="20"/>
      <c r="D26" s="20"/>
      <c r="E26" s="20" t="s">
        <v>32</v>
      </c>
      <c r="F26" s="200" t="s">
        <v>134</v>
      </c>
      <c r="G26" s="201"/>
      <c r="H26" s="21">
        <v>2</v>
      </c>
      <c r="J26" s="23"/>
      <c r="K26" s="23"/>
      <c r="M26" s="23"/>
    </row>
    <row r="27" spans="1:13" ht="27" customHeight="1">
      <c r="A27">
        <v>26</v>
      </c>
      <c r="B27" s="25"/>
      <c r="C27" s="20"/>
      <c r="D27" s="20"/>
      <c r="E27" s="20" t="s">
        <v>34</v>
      </c>
      <c r="F27" s="200" t="s">
        <v>135</v>
      </c>
      <c r="G27" s="201"/>
      <c r="H27" s="21">
        <v>1</v>
      </c>
      <c r="J27" s="23"/>
      <c r="K27" s="23"/>
      <c r="M27" s="23"/>
    </row>
    <row r="28" spans="1:13" ht="14.45" customHeight="1">
      <c r="A28">
        <v>27</v>
      </c>
      <c r="B28" s="25"/>
      <c r="C28" s="20"/>
      <c r="D28" s="20"/>
      <c r="E28" s="20" t="s">
        <v>36</v>
      </c>
      <c r="F28" s="200" t="s">
        <v>136</v>
      </c>
      <c r="G28" s="201"/>
      <c r="H28" s="21">
        <v>1</v>
      </c>
      <c r="J28" s="23"/>
      <c r="K28" s="23"/>
      <c r="M28" s="23"/>
    </row>
    <row r="29" spans="1:13" ht="14.45" customHeight="1">
      <c r="A29">
        <v>28</v>
      </c>
      <c r="B29" s="25"/>
      <c r="C29" s="20"/>
      <c r="D29" s="20"/>
      <c r="E29" s="20" t="s">
        <v>38</v>
      </c>
      <c r="F29" s="200" t="s">
        <v>95</v>
      </c>
      <c r="G29" s="201"/>
      <c r="H29" s="21">
        <v>1</v>
      </c>
      <c r="J29" s="23"/>
      <c r="K29" s="23"/>
      <c r="M29" s="23"/>
    </row>
    <row r="30" spans="1:13">
      <c r="A30">
        <v>29</v>
      </c>
      <c r="B30" s="26"/>
      <c r="C30" s="26"/>
      <c r="D30" s="27">
        <v>6</v>
      </c>
      <c r="E30" s="35" t="s">
        <v>40</v>
      </c>
      <c r="F30" s="36"/>
      <c r="G30" s="30"/>
      <c r="H30" s="28">
        <f>SUM(H31:H32)</f>
        <v>6</v>
      </c>
      <c r="J30" s="30"/>
      <c r="K30" s="30"/>
      <c r="M30" s="30"/>
    </row>
    <row r="31" spans="1:13" ht="14.45" customHeight="1">
      <c r="A31">
        <v>30</v>
      </c>
      <c r="B31" s="25"/>
      <c r="C31" s="20"/>
      <c r="D31" s="20"/>
      <c r="E31" s="20" t="s">
        <v>9</v>
      </c>
      <c r="F31" s="200" t="s">
        <v>96</v>
      </c>
      <c r="G31" s="201"/>
      <c r="H31" s="21">
        <v>2</v>
      </c>
      <c r="J31" s="31"/>
      <c r="K31" s="31"/>
      <c r="M31" s="31"/>
    </row>
    <row r="32" spans="1:13" ht="14.45" customHeight="1">
      <c r="A32">
        <v>31</v>
      </c>
      <c r="B32" s="25"/>
      <c r="C32" s="20"/>
      <c r="D32" s="20"/>
      <c r="E32" s="20" t="s">
        <v>11</v>
      </c>
      <c r="F32" s="200" t="s">
        <v>97</v>
      </c>
      <c r="G32" s="201"/>
      <c r="H32" s="21">
        <v>4</v>
      </c>
      <c r="J32" s="31"/>
      <c r="K32" s="31"/>
      <c r="M32" s="31"/>
    </row>
    <row r="33" spans="1:13">
      <c r="A33">
        <v>32</v>
      </c>
      <c r="B33" s="26"/>
      <c r="C33" s="26"/>
      <c r="D33" s="27">
        <v>7</v>
      </c>
      <c r="E33" s="187" t="s">
        <v>43</v>
      </c>
      <c r="F33" s="188"/>
      <c r="G33" s="189"/>
      <c r="H33" s="28">
        <f>SUM(H34:H40)</f>
        <v>12</v>
      </c>
      <c r="J33" s="30"/>
      <c r="K33" s="30"/>
      <c r="M33" s="30"/>
    </row>
    <row r="34" spans="1:13" ht="14.45" customHeight="1">
      <c r="A34">
        <v>33</v>
      </c>
      <c r="B34" s="25"/>
      <c r="C34" s="20"/>
      <c r="D34" s="20"/>
      <c r="E34" s="20" t="s">
        <v>9</v>
      </c>
      <c r="F34" s="200" t="s">
        <v>103</v>
      </c>
      <c r="G34" s="201"/>
      <c r="H34" s="21">
        <v>1.5</v>
      </c>
      <c r="J34" s="31"/>
      <c r="K34" s="31"/>
      <c r="M34" s="31"/>
    </row>
    <row r="35" spans="1:13" ht="14.45" customHeight="1">
      <c r="A35">
        <v>34</v>
      </c>
      <c r="B35" s="25"/>
      <c r="C35" s="20"/>
      <c r="D35" s="20"/>
      <c r="E35" s="20" t="s">
        <v>11</v>
      </c>
      <c r="F35" s="200" t="s">
        <v>71</v>
      </c>
      <c r="G35" s="201"/>
      <c r="H35" s="21">
        <v>1.5</v>
      </c>
      <c r="J35" s="31"/>
      <c r="K35" s="31"/>
      <c r="M35" s="31"/>
    </row>
    <row r="36" spans="1:13" ht="14.45" customHeight="1">
      <c r="A36">
        <v>35</v>
      </c>
      <c r="B36" s="25"/>
      <c r="C36" s="20"/>
      <c r="D36" s="20"/>
      <c r="E36" s="20" t="s">
        <v>13</v>
      </c>
      <c r="F36" s="200" t="s">
        <v>104</v>
      </c>
      <c r="G36" s="201"/>
      <c r="H36" s="21">
        <v>2</v>
      </c>
      <c r="J36" s="31"/>
      <c r="K36" s="31"/>
      <c r="M36" s="31"/>
    </row>
    <row r="37" spans="1:13" ht="14.45" customHeight="1">
      <c r="A37">
        <v>36</v>
      </c>
      <c r="B37" s="25"/>
      <c r="C37" s="20"/>
      <c r="D37" s="20"/>
      <c r="E37" s="20" t="s">
        <v>15</v>
      </c>
      <c r="F37" s="200" t="s">
        <v>105</v>
      </c>
      <c r="G37" s="201"/>
      <c r="H37" s="21">
        <v>1.5</v>
      </c>
      <c r="J37" s="31"/>
      <c r="K37" s="31"/>
      <c r="M37" s="31"/>
    </row>
    <row r="38" spans="1:13" ht="14.45" customHeight="1">
      <c r="A38">
        <v>37</v>
      </c>
      <c r="B38" s="25"/>
      <c r="C38" s="20"/>
      <c r="D38" s="20"/>
      <c r="E38" s="20" t="s">
        <v>32</v>
      </c>
      <c r="F38" s="200" t="s">
        <v>106</v>
      </c>
      <c r="G38" s="201"/>
      <c r="H38" s="21">
        <v>1.5</v>
      </c>
      <c r="J38" s="31"/>
      <c r="K38" s="31"/>
      <c r="M38" s="31"/>
    </row>
    <row r="39" spans="1:13" ht="14.45" customHeight="1">
      <c r="A39">
        <v>38</v>
      </c>
      <c r="B39" s="25"/>
      <c r="C39" s="20"/>
      <c r="D39" s="20"/>
      <c r="E39" s="20" t="s">
        <v>34</v>
      </c>
      <c r="F39" s="200" t="s">
        <v>107</v>
      </c>
      <c r="G39" s="201"/>
      <c r="H39" s="21">
        <v>2.5</v>
      </c>
      <c r="J39" s="31"/>
      <c r="K39" s="31"/>
      <c r="M39" s="31"/>
    </row>
    <row r="40" spans="1:13" ht="14.45" customHeight="1">
      <c r="A40">
        <v>39</v>
      </c>
      <c r="B40" s="25"/>
      <c r="C40" s="20"/>
      <c r="D40" s="20"/>
      <c r="E40" s="20" t="s">
        <v>36</v>
      </c>
      <c r="F40" s="200" t="s">
        <v>72</v>
      </c>
      <c r="G40" s="201"/>
      <c r="H40" s="21">
        <v>1.5</v>
      </c>
      <c r="J40" s="31"/>
      <c r="K40" s="31"/>
      <c r="M40" s="31"/>
    </row>
    <row r="41" spans="1:13" ht="15.75">
      <c r="A41">
        <v>40</v>
      </c>
      <c r="B41" s="37"/>
      <c r="C41" s="37"/>
      <c r="D41" s="38">
        <v>8</v>
      </c>
      <c r="E41" s="208" t="s">
        <v>51</v>
      </c>
      <c r="F41" s="209"/>
      <c r="G41" s="210"/>
      <c r="H41" s="39">
        <f>SUM(H42:H46)</f>
        <v>6</v>
      </c>
      <c r="J41" s="41"/>
      <c r="K41" s="41"/>
      <c r="M41" s="41"/>
    </row>
    <row r="42" spans="1:13" ht="14.45" customHeight="1">
      <c r="A42">
        <v>41</v>
      </c>
      <c r="B42" s="25"/>
      <c r="C42" s="20"/>
      <c r="D42" s="20"/>
      <c r="E42" s="20" t="s">
        <v>9</v>
      </c>
      <c r="F42" s="200" t="s">
        <v>98</v>
      </c>
      <c r="G42" s="201"/>
      <c r="H42" s="42">
        <v>1</v>
      </c>
      <c r="J42" s="31"/>
      <c r="K42" s="31"/>
      <c r="M42" s="31"/>
    </row>
    <row r="43" spans="1:13" ht="14.45" customHeight="1">
      <c r="A43">
        <v>42</v>
      </c>
      <c r="B43" s="25"/>
      <c r="C43" s="20"/>
      <c r="D43" s="20"/>
      <c r="E43" s="20" t="s">
        <v>11</v>
      </c>
      <c r="F43" s="200" t="s">
        <v>99</v>
      </c>
      <c r="G43" s="201"/>
      <c r="H43" s="21">
        <v>1</v>
      </c>
      <c r="J43" s="31"/>
      <c r="K43" s="31"/>
      <c r="M43" s="31"/>
    </row>
    <row r="44" spans="1:13" ht="14.45" customHeight="1">
      <c r="A44">
        <v>43</v>
      </c>
      <c r="B44" s="25"/>
      <c r="C44" s="20"/>
      <c r="D44" s="20"/>
      <c r="E44" s="20" t="s">
        <v>13</v>
      </c>
      <c r="F44" s="200" t="s">
        <v>100</v>
      </c>
      <c r="G44" s="201"/>
      <c r="H44" s="21">
        <v>1.5</v>
      </c>
      <c r="J44" s="31"/>
      <c r="K44" s="31"/>
      <c r="M44" s="31"/>
    </row>
    <row r="45" spans="1:13" ht="14.45" customHeight="1">
      <c r="A45">
        <v>44</v>
      </c>
      <c r="B45" s="25"/>
      <c r="C45" s="20"/>
      <c r="D45" s="20"/>
      <c r="E45" s="20" t="s">
        <v>15</v>
      </c>
      <c r="F45" s="200" t="s">
        <v>102</v>
      </c>
      <c r="G45" s="201"/>
      <c r="H45" s="21">
        <v>1.5</v>
      </c>
      <c r="J45" s="31"/>
      <c r="K45" s="31"/>
      <c r="M45" s="31"/>
    </row>
    <row r="46" spans="1:13" ht="14.45" customHeight="1">
      <c r="A46">
        <v>45</v>
      </c>
      <c r="B46" s="25"/>
      <c r="C46" s="20"/>
      <c r="D46" s="20"/>
      <c r="E46" s="20" t="s">
        <v>32</v>
      </c>
      <c r="F46" s="200" t="s">
        <v>101</v>
      </c>
      <c r="G46" s="201"/>
      <c r="H46" s="21">
        <v>1</v>
      </c>
      <c r="J46" s="31"/>
      <c r="K46" s="31"/>
      <c r="M46" s="31"/>
    </row>
    <row r="47" spans="1:13">
      <c r="A47">
        <v>46</v>
      </c>
      <c r="B47" s="7"/>
      <c r="C47" s="7" t="s">
        <v>57</v>
      </c>
      <c r="D47" s="8" t="s">
        <v>58</v>
      </c>
      <c r="E47" s="8"/>
      <c r="F47" s="8"/>
      <c r="G47" s="8"/>
      <c r="H47" s="9"/>
      <c r="J47" s="11"/>
      <c r="K47" s="11"/>
      <c r="M47" s="11"/>
    </row>
    <row r="48" spans="1:13" ht="15" customHeight="1">
      <c r="A48">
        <v>47</v>
      </c>
      <c r="B48" s="25"/>
      <c r="C48" s="20"/>
      <c r="D48" s="20"/>
      <c r="E48" s="20" t="s">
        <v>9</v>
      </c>
      <c r="F48" s="195" t="s">
        <v>63</v>
      </c>
      <c r="G48" s="196"/>
      <c r="H48" s="47"/>
      <c r="J48" s="49"/>
      <c r="K48" s="49"/>
      <c r="M48" s="49"/>
    </row>
    <row r="49" spans="1:13" ht="15" customHeight="1">
      <c r="A49">
        <v>48</v>
      </c>
      <c r="B49" s="25"/>
      <c r="C49" s="20"/>
      <c r="D49" s="20"/>
      <c r="E49" s="20" t="s">
        <v>11</v>
      </c>
      <c r="F49" s="200" t="s">
        <v>64</v>
      </c>
      <c r="G49" s="201"/>
      <c r="H49" s="47"/>
      <c r="J49" s="49"/>
      <c r="K49" s="49"/>
      <c r="M49" s="49"/>
    </row>
    <row r="50" spans="1:13" ht="15" customHeight="1">
      <c r="A50">
        <v>49</v>
      </c>
      <c r="B50" s="25"/>
      <c r="C50" s="20"/>
      <c r="D50" s="20"/>
      <c r="E50" s="20" t="s">
        <v>13</v>
      </c>
      <c r="F50" s="195" t="s">
        <v>65</v>
      </c>
      <c r="G50" s="196"/>
      <c r="H50" s="47"/>
      <c r="J50" s="49"/>
      <c r="K50" s="49"/>
      <c r="M50" s="49"/>
    </row>
    <row r="51" spans="1:13" ht="15" customHeight="1">
      <c r="A51">
        <v>50</v>
      </c>
      <c r="B51" s="25"/>
      <c r="C51" s="20"/>
      <c r="D51" s="20"/>
      <c r="E51" s="20" t="s">
        <v>15</v>
      </c>
      <c r="F51" s="195" t="s">
        <v>66</v>
      </c>
      <c r="G51" s="196"/>
      <c r="H51" s="47"/>
      <c r="J51" s="49"/>
      <c r="K51" s="49"/>
      <c r="M51" s="49"/>
    </row>
    <row r="52" spans="1:13" ht="14.45" customHeight="1">
      <c r="A52">
        <v>51</v>
      </c>
      <c r="B52" s="25"/>
      <c r="C52" s="20"/>
      <c r="D52" s="20"/>
      <c r="E52" s="20" t="s">
        <v>32</v>
      </c>
      <c r="F52" s="195" t="s">
        <v>67</v>
      </c>
      <c r="G52" s="196"/>
      <c r="H52" s="47"/>
      <c r="J52" s="49"/>
      <c r="K52" s="49"/>
      <c r="M52" s="49"/>
    </row>
    <row r="53" spans="1:13" ht="14.45" customHeight="1">
      <c r="A53">
        <v>52</v>
      </c>
      <c r="B53" s="25"/>
      <c r="C53" s="20"/>
      <c r="D53" s="20"/>
      <c r="E53" s="20" t="s">
        <v>34</v>
      </c>
      <c r="F53" s="195" t="s">
        <v>68</v>
      </c>
      <c r="G53" s="196"/>
      <c r="H53" s="47"/>
      <c r="J53" s="49"/>
      <c r="K53" s="49"/>
      <c r="M53" s="49"/>
    </row>
    <row r="54" spans="1:13" ht="14.45" customHeight="1">
      <c r="A54">
        <v>53</v>
      </c>
      <c r="B54" s="25"/>
      <c r="C54" s="20"/>
      <c r="D54" s="20"/>
      <c r="E54" s="46" t="s">
        <v>36</v>
      </c>
      <c r="F54" s="195" t="s">
        <v>70</v>
      </c>
      <c r="G54" s="196"/>
      <c r="H54" s="47"/>
      <c r="J54" s="49"/>
      <c r="K54" s="49"/>
      <c r="M54" s="49"/>
    </row>
    <row r="55" spans="1:13" ht="14.45" customHeight="1">
      <c r="A55">
        <v>54</v>
      </c>
      <c r="B55" s="25"/>
      <c r="C55" s="20"/>
      <c r="D55" s="20"/>
      <c r="E55" s="20" t="s">
        <v>38</v>
      </c>
      <c r="F55" s="200" t="s">
        <v>109</v>
      </c>
      <c r="G55" s="201"/>
      <c r="H55" s="50"/>
      <c r="J55" s="49"/>
      <c r="K55" s="49"/>
      <c r="M55" s="49"/>
    </row>
    <row r="56" spans="1:13">
      <c r="A56">
        <v>55</v>
      </c>
      <c r="B56" s="25"/>
      <c r="C56" s="20"/>
      <c r="D56" s="20"/>
      <c r="E56" s="20" t="s">
        <v>108</v>
      </c>
      <c r="F56" s="195" t="s">
        <v>110</v>
      </c>
      <c r="G56" s="196"/>
      <c r="H56" s="50"/>
      <c r="J56" s="49"/>
      <c r="K56" s="49"/>
      <c r="M56" s="49"/>
    </row>
    <row r="57" spans="1:13">
      <c r="A57">
        <v>56</v>
      </c>
      <c r="B57" s="25"/>
      <c r="C57" s="20"/>
      <c r="D57" s="20"/>
      <c r="E57" s="20" t="s">
        <v>111</v>
      </c>
      <c r="F57" s="204" t="s">
        <v>73</v>
      </c>
      <c r="G57" s="205"/>
      <c r="H57" s="47"/>
      <c r="J57" s="49"/>
      <c r="K57" s="49"/>
      <c r="M57" s="49"/>
    </row>
    <row r="58" spans="1:13">
      <c r="A58">
        <v>57</v>
      </c>
      <c r="B58" s="7"/>
      <c r="C58" s="7" t="s">
        <v>57</v>
      </c>
      <c r="D58" s="193" t="s">
        <v>75</v>
      </c>
      <c r="E58" s="194"/>
      <c r="F58" s="194"/>
      <c r="G58" s="194"/>
      <c r="H58" s="9"/>
      <c r="J58" s="11"/>
      <c r="K58" s="11"/>
      <c r="M58" s="11"/>
    </row>
    <row r="59" spans="1:13">
      <c r="A59">
        <v>58</v>
      </c>
      <c r="B59" s="26"/>
      <c r="C59" s="27"/>
      <c r="D59" s="55">
        <v>1</v>
      </c>
      <c r="E59" s="187" t="s">
        <v>8</v>
      </c>
      <c r="F59" s="188"/>
      <c r="G59" s="189"/>
      <c r="H59" s="56"/>
      <c r="J59" s="30"/>
      <c r="K59" s="30"/>
      <c r="M59" s="30"/>
    </row>
    <row r="60" spans="1:13">
      <c r="A60">
        <v>59</v>
      </c>
      <c r="B60" s="25"/>
      <c r="C60" s="20"/>
      <c r="D60" s="20"/>
      <c r="E60" s="20" t="s">
        <v>9</v>
      </c>
      <c r="F60" s="204" t="s">
        <v>114</v>
      </c>
      <c r="G60" s="205"/>
      <c r="H60" s="47"/>
      <c r="J60" s="49"/>
      <c r="K60" s="49"/>
      <c r="M60" s="49"/>
    </row>
    <row r="61" spans="1:13">
      <c r="A61">
        <v>60</v>
      </c>
      <c r="B61" s="25"/>
      <c r="C61" s="20"/>
      <c r="D61" s="20"/>
      <c r="E61" s="20" t="s">
        <v>11</v>
      </c>
      <c r="F61" s="204" t="s">
        <v>115</v>
      </c>
      <c r="G61" s="205"/>
      <c r="H61" s="47"/>
      <c r="J61" s="49"/>
      <c r="K61" s="49"/>
      <c r="M61" s="49"/>
    </row>
    <row r="62" spans="1:13">
      <c r="A62">
        <v>61</v>
      </c>
      <c r="B62" s="25"/>
      <c r="C62" s="20"/>
      <c r="D62" s="20"/>
      <c r="E62" s="20" t="s">
        <v>13</v>
      </c>
      <c r="F62" s="204" t="s">
        <v>116</v>
      </c>
      <c r="G62" s="205"/>
      <c r="H62" s="47"/>
      <c r="J62" s="49"/>
      <c r="K62" s="49"/>
      <c r="M62" s="49"/>
    </row>
    <row r="63" spans="1:13">
      <c r="A63">
        <v>62</v>
      </c>
      <c r="B63" s="26"/>
      <c r="C63" s="27"/>
      <c r="D63" s="27">
        <v>2</v>
      </c>
      <c r="E63" s="187" t="s">
        <v>17</v>
      </c>
      <c r="F63" s="188"/>
      <c r="G63" s="189"/>
      <c r="H63" s="56"/>
      <c r="J63" s="30"/>
      <c r="K63" s="30"/>
      <c r="M63" s="30"/>
    </row>
    <row r="64" spans="1:13">
      <c r="A64">
        <v>63</v>
      </c>
      <c r="B64" s="25"/>
      <c r="C64" s="20"/>
      <c r="D64" s="20"/>
      <c r="E64" s="20" t="s">
        <v>9</v>
      </c>
      <c r="F64" s="204" t="s">
        <v>119</v>
      </c>
      <c r="G64" s="205"/>
      <c r="H64" s="47"/>
      <c r="J64" s="49"/>
      <c r="K64" s="49"/>
      <c r="M64" s="49"/>
    </row>
    <row r="65" spans="1:13">
      <c r="A65">
        <v>64</v>
      </c>
      <c r="B65" s="25"/>
      <c r="C65" s="20"/>
      <c r="D65" s="20"/>
      <c r="E65" s="20" t="s">
        <v>11</v>
      </c>
      <c r="F65" s="204" t="s">
        <v>120</v>
      </c>
      <c r="G65" s="205"/>
      <c r="H65" s="47"/>
      <c r="J65" s="49"/>
      <c r="K65" s="49"/>
      <c r="M65" s="49"/>
    </row>
    <row r="66" spans="1:13">
      <c r="A66">
        <v>65</v>
      </c>
      <c r="B66" s="26"/>
      <c r="C66" s="26"/>
      <c r="D66" s="55">
        <v>3</v>
      </c>
      <c r="E66" s="187" t="s">
        <v>20</v>
      </c>
      <c r="F66" s="188"/>
      <c r="G66" s="189"/>
      <c r="H66" s="56"/>
      <c r="J66" s="30"/>
      <c r="K66" s="30"/>
      <c r="M66" s="30"/>
    </row>
    <row r="67" spans="1:13">
      <c r="A67">
        <v>66</v>
      </c>
      <c r="B67" s="25"/>
      <c r="C67" s="20"/>
      <c r="D67" s="20"/>
      <c r="E67" s="20" t="s">
        <v>9</v>
      </c>
      <c r="F67" s="204" t="s">
        <v>61</v>
      </c>
      <c r="G67" s="205"/>
      <c r="H67" s="47"/>
      <c r="J67" s="49"/>
      <c r="K67" s="49"/>
      <c r="M67" s="49"/>
    </row>
    <row r="68" spans="1:13">
      <c r="A68">
        <v>67</v>
      </c>
      <c r="B68" s="25"/>
      <c r="C68" s="20"/>
      <c r="D68" s="20"/>
      <c r="E68" s="20" t="s">
        <v>11</v>
      </c>
      <c r="F68" s="204" t="s">
        <v>123</v>
      </c>
      <c r="G68" s="205"/>
      <c r="H68" s="47"/>
      <c r="J68" s="49"/>
      <c r="K68" s="49"/>
      <c r="M68" s="49"/>
    </row>
    <row r="69" spans="1:13">
      <c r="A69">
        <v>68</v>
      </c>
      <c r="B69" s="25"/>
      <c r="C69" s="20"/>
      <c r="D69" s="20"/>
      <c r="E69" s="20" t="s">
        <v>13</v>
      </c>
      <c r="F69" s="204" t="s">
        <v>124</v>
      </c>
      <c r="G69" s="205"/>
      <c r="H69" s="47"/>
      <c r="J69" s="49"/>
      <c r="K69" s="49"/>
      <c r="M69" s="49"/>
    </row>
    <row r="70" spans="1:13">
      <c r="A70">
        <v>69</v>
      </c>
      <c r="B70" s="26"/>
      <c r="C70" s="26"/>
      <c r="D70" s="27">
        <v>4</v>
      </c>
      <c r="E70" s="187" t="s">
        <v>23</v>
      </c>
      <c r="F70" s="188"/>
      <c r="G70" s="189"/>
      <c r="H70" s="56"/>
      <c r="J70" s="30"/>
      <c r="K70" s="30"/>
      <c r="M70" s="30"/>
    </row>
    <row r="71" spans="1:13" ht="30" customHeight="1">
      <c r="A71">
        <v>70</v>
      </c>
      <c r="B71" s="25"/>
      <c r="C71" s="20"/>
      <c r="D71" s="20"/>
      <c r="E71" s="20" t="s">
        <v>9</v>
      </c>
      <c r="F71" s="204" t="s">
        <v>127</v>
      </c>
      <c r="G71" s="205"/>
      <c r="H71" s="47"/>
      <c r="J71" s="49"/>
      <c r="K71" s="49"/>
      <c r="M71" s="49"/>
    </row>
    <row r="72" spans="1:13" ht="30" customHeight="1">
      <c r="A72">
        <v>71</v>
      </c>
      <c r="B72" s="25"/>
      <c r="C72" s="20"/>
      <c r="D72" s="20"/>
      <c r="E72" s="20" t="s">
        <v>11</v>
      </c>
      <c r="F72" s="204" t="s">
        <v>128</v>
      </c>
      <c r="G72" s="205"/>
      <c r="H72" s="47"/>
      <c r="J72" s="49"/>
      <c r="K72" s="49"/>
      <c r="M72" s="49"/>
    </row>
    <row r="73" spans="1:13">
      <c r="A73">
        <v>72</v>
      </c>
      <c r="B73" s="25"/>
      <c r="C73" s="20"/>
      <c r="D73" s="20"/>
      <c r="E73" s="20" t="s">
        <v>13</v>
      </c>
      <c r="F73" s="204" t="s">
        <v>129</v>
      </c>
      <c r="G73" s="205"/>
      <c r="H73" s="47"/>
      <c r="J73" s="49"/>
      <c r="K73" s="49"/>
      <c r="M73" s="49"/>
    </row>
    <row r="74" spans="1:13">
      <c r="A74">
        <v>73</v>
      </c>
      <c r="B74" s="26"/>
      <c r="C74" s="26"/>
      <c r="D74" s="55">
        <v>5</v>
      </c>
      <c r="E74" s="187" t="s">
        <v>27</v>
      </c>
      <c r="F74" s="188"/>
      <c r="G74" s="189"/>
      <c r="H74" s="56"/>
      <c r="J74" s="30"/>
      <c r="K74" s="30"/>
      <c r="M74" s="30"/>
    </row>
    <row r="75" spans="1:13">
      <c r="A75">
        <v>74</v>
      </c>
      <c r="B75" s="25"/>
      <c r="C75" s="20"/>
      <c r="D75" s="20"/>
      <c r="E75" s="20" t="s">
        <v>9</v>
      </c>
      <c r="F75" s="204" t="s">
        <v>137</v>
      </c>
      <c r="G75" s="205"/>
      <c r="H75" s="47"/>
      <c r="J75" s="49"/>
      <c r="K75" s="49"/>
      <c r="M75" s="49"/>
    </row>
    <row r="76" spans="1:13">
      <c r="A76">
        <v>75</v>
      </c>
      <c r="B76" s="25"/>
      <c r="C76" s="20"/>
      <c r="D76" s="20"/>
      <c r="E76" s="20" t="s">
        <v>11</v>
      </c>
      <c r="F76" s="204" t="s">
        <v>138</v>
      </c>
      <c r="G76" s="205"/>
      <c r="H76" s="47"/>
      <c r="J76" s="49"/>
      <c r="K76" s="49"/>
      <c r="M76" s="49"/>
    </row>
    <row r="77" spans="1:13">
      <c r="A77">
        <v>76</v>
      </c>
      <c r="B77" s="25"/>
      <c r="C77" s="20"/>
      <c r="D77" s="20"/>
      <c r="E77" s="20" t="s">
        <v>13</v>
      </c>
      <c r="F77" s="204" t="s">
        <v>139</v>
      </c>
      <c r="G77" s="205"/>
      <c r="H77" s="47"/>
      <c r="J77" s="49"/>
      <c r="K77" s="49"/>
      <c r="M77" s="49"/>
    </row>
    <row r="78" spans="1:13">
      <c r="A78">
        <v>77</v>
      </c>
      <c r="B78" s="25"/>
      <c r="C78" s="20"/>
      <c r="D78" s="20"/>
      <c r="E78" s="20" t="s">
        <v>15</v>
      </c>
      <c r="F78" s="204" t="s">
        <v>140</v>
      </c>
      <c r="G78" s="205"/>
      <c r="H78" s="47"/>
      <c r="J78" s="49"/>
      <c r="K78" s="49"/>
      <c r="M78" s="49"/>
    </row>
    <row r="79" spans="1:13">
      <c r="A79">
        <v>78</v>
      </c>
      <c r="B79" s="25"/>
      <c r="C79" s="20"/>
      <c r="D79" s="20"/>
      <c r="E79" s="20" t="s">
        <v>32</v>
      </c>
      <c r="F79" s="204" t="s">
        <v>141</v>
      </c>
      <c r="G79" s="205"/>
      <c r="H79" s="47"/>
      <c r="J79" s="49"/>
      <c r="K79" s="49"/>
      <c r="M79" s="49"/>
    </row>
    <row r="80" spans="1:13">
      <c r="A80">
        <v>79</v>
      </c>
      <c r="B80" s="25"/>
      <c r="C80" s="20"/>
      <c r="D80" s="20"/>
      <c r="E80" s="20" t="s">
        <v>34</v>
      </c>
      <c r="F80" s="204" t="s">
        <v>142</v>
      </c>
      <c r="G80" s="205"/>
      <c r="H80" s="47"/>
      <c r="J80" s="49"/>
      <c r="K80" s="49"/>
      <c r="M80" s="49"/>
    </row>
    <row r="81" spans="1:13">
      <c r="A81">
        <v>80</v>
      </c>
      <c r="B81" s="25"/>
      <c r="C81" s="20"/>
      <c r="D81" s="20"/>
      <c r="E81" s="20" t="s">
        <v>36</v>
      </c>
      <c r="F81" s="204" t="s">
        <v>143</v>
      </c>
      <c r="G81" s="205"/>
      <c r="H81" s="47"/>
      <c r="J81" s="49"/>
      <c r="K81" s="49"/>
      <c r="M81" s="49"/>
    </row>
    <row r="82" spans="1:13">
      <c r="A82">
        <v>81</v>
      </c>
      <c r="B82" s="26"/>
      <c r="C82" s="26"/>
      <c r="D82" s="27">
        <v>6</v>
      </c>
      <c r="E82" s="187" t="s">
        <v>40</v>
      </c>
      <c r="F82" s="188"/>
      <c r="G82" s="189"/>
      <c r="H82" s="56"/>
      <c r="J82" s="30"/>
      <c r="K82" s="30"/>
      <c r="M82" s="30"/>
    </row>
    <row r="83" spans="1:13">
      <c r="A83">
        <v>82</v>
      </c>
      <c r="B83" s="25"/>
      <c r="C83" s="20"/>
      <c r="D83" s="20"/>
      <c r="E83" s="20" t="s">
        <v>9</v>
      </c>
      <c r="F83" s="204" t="s">
        <v>144</v>
      </c>
      <c r="G83" s="205"/>
      <c r="H83" s="47"/>
      <c r="J83" s="49"/>
      <c r="K83" s="49"/>
      <c r="M83" s="49"/>
    </row>
    <row r="84" spans="1:13">
      <c r="A84">
        <v>83</v>
      </c>
      <c r="B84" s="25"/>
      <c r="C84" s="20"/>
      <c r="D84" s="20"/>
      <c r="E84" s="20" t="s">
        <v>11</v>
      </c>
      <c r="F84" s="204" t="s">
        <v>145</v>
      </c>
      <c r="G84" s="205"/>
      <c r="H84" s="47"/>
      <c r="J84" s="49"/>
      <c r="K84" s="49"/>
      <c r="M84" s="49"/>
    </row>
    <row r="85" spans="1:13">
      <c r="A85">
        <v>84</v>
      </c>
      <c r="B85" s="25"/>
      <c r="C85" s="20"/>
      <c r="D85" s="20"/>
      <c r="E85" s="20" t="s">
        <v>13</v>
      </c>
      <c r="F85" s="204" t="s">
        <v>146</v>
      </c>
      <c r="G85" s="205"/>
      <c r="H85" s="47"/>
      <c r="J85" s="49"/>
      <c r="K85" s="49"/>
      <c r="M85" s="49"/>
    </row>
    <row r="86" spans="1:13">
      <c r="A86">
        <v>85</v>
      </c>
      <c r="B86" s="25"/>
      <c r="C86" s="20"/>
      <c r="D86" s="20"/>
      <c r="E86" s="20" t="s">
        <v>15</v>
      </c>
      <c r="F86" s="204" t="s">
        <v>147</v>
      </c>
      <c r="G86" s="205"/>
      <c r="H86" s="47"/>
      <c r="J86" s="49"/>
      <c r="K86" s="49"/>
      <c r="M86" s="49"/>
    </row>
    <row r="87" spans="1:13" ht="15.75">
      <c r="A87">
        <v>86</v>
      </c>
      <c r="B87" s="37"/>
      <c r="C87" s="37"/>
      <c r="D87" s="55">
        <v>7</v>
      </c>
      <c r="E87" s="187" t="s">
        <v>43</v>
      </c>
      <c r="F87" s="188"/>
      <c r="G87" s="189"/>
      <c r="H87" s="56"/>
      <c r="J87" s="30"/>
      <c r="K87" s="30"/>
      <c r="M87" s="30"/>
    </row>
    <row r="88" spans="1:13" ht="32.1" customHeight="1">
      <c r="A88">
        <v>87</v>
      </c>
      <c r="B88" s="25"/>
      <c r="C88" s="20"/>
      <c r="D88" s="20"/>
      <c r="E88" s="20" t="s">
        <v>9</v>
      </c>
      <c r="F88" s="204" t="s">
        <v>148</v>
      </c>
      <c r="G88" s="205"/>
      <c r="H88" s="47"/>
      <c r="J88" s="49"/>
      <c r="K88" s="49"/>
      <c r="M88" s="49"/>
    </row>
    <row r="89" spans="1:13" ht="30" customHeight="1">
      <c r="A89">
        <v>88</v>
      </c>
      <c r="B89" s="25"/>
      <c r="C89" s="20"/>
      <c r="D89" s="20"/>
      <c r="E89" s="20" t="s">
        <v>11</v>
      </c>
      <c r="F89" s="204" t="s">
        <v>149</v>
      </c>
      <c r="G89" s="205"/>
      <c r="H89" s="47"/>
      <c r="J89" s="49"/>
      <c r="K89" s="49"/>
      <c r="M89" s="49"/>
    </row>
    <row r="90" spans="1:13">
      <c r="A90">
        <v>89</v>
      </c>
      <c r="B90" s="25"/>
      <c r="C90" s="20"/>
      <c r="D90" s="20"/>
      <c r="E90" s="20" t="s">
        <v>13</v>
      </c>
      <c r="F90" s="204" t="s">
        <v>150</v>
      </c>
      <c r="G90" s="205"/>
      <c r="H90" s="47"/>
      <c r="J90" s="49"/>
      <c r="K90" s="49"/>
      <c r="M90" s="49"/>
    </row>
    <row r="91" spans="1:13">
      <c r="A91">
        <v>90</v>
      </c>
      <c r="B91" s="25"/>
      <c r="C91" s="20"/>
      <c r="D91" s="20"/>
      <c r="E91" s="20" t="s">
        <v>15</v>
      </c>
      <c r="F91" s="204" t="s">
        <v>107</v>
      </c>
      <c r="G91" s="205"/>
      <c r="H91" s="47"/>
      <c r="J91" s="49"/>
      <c r="K91" s="49"/>
      <c r="M91" s="49"/>
    </row>
    <row r="92" spans="1:13" ht="15.75">
      <c r="A92">
        <v>91</v>
      </c>
      <c r="B92" s="37"/>
      <c r="C92" s="37"/>
      <c r="D92" s="55">
        <v>8</v>
      </c>
      <c r="E92" s="187" t="s">
        <v>51</v>
      </c>
      <c r="F92" s="188"/>
      <c r="G92" s="189"/>
      <c r="H92" s="56"/>
      <c r="J92" s="30"/>
      <c r="K92" s="30"/>
      <c r="M92" s="30"/>
    </row>
    <row r="93" spans="1:13">
      <c r="A93">
        <v>92</v>
      </c>
      <c r="B93" s="25"/>
      <c r="C93" s="20"/>
      <c r="D93" s="20"/>
      <c r="E93" s="20" t="s">
        <v>9</v>
      </c>
      <c r="F93" s="204" t="s">
        <v>74</v>
      </c>
      <c r="G93" s="205"/>
      <c r="H93" s="47"/>
      <c r="J93" s="49"/>
      <c r="K93" s="49"/>
      <c r="M93" s="49"/>
    </row>
    <row r="94" spans="1:13">
      <c r="A94">
        <v>93</v>
      </c>
      <c r="B94" s="25"/>
      <c r="C94" s="20"/>
      <c r="D94" s="20"/>
      <c r="E94" s="20" t="s">
        <v>11</v>
      </c>
      <c r="F94" s="204" t="s">
        <v>151</v>
      </c>
      <c r="G94" s="205"/>
      <c r="H94" s="47"/>
      <c r="J94" s="49"/>
      <c r="K94" s="49"/>
      <c r="M94" s="49"/>
    </row>
    <row r="95" spans="1:13">
      <c r="A95">
        <v>94</v>
      </c>
      <c r="B95" s="58"/>
      <c r="C95" s="59"/>
      <c r="D95" s="58"/>
      <c r="E95" s="58"/>
      <c r="F95" s="60"/>
      <c r="G95" s="61"/>
      <c r="H95" s="62"/>
      <c r="J95" s="64"/>
      <c r="K95" s="64"/>
      <c r="M95" s="64"/>
    </row>
    <row r="96" spans="1:13">
      <c r="A96">
        <v>95</v>
      </c>
      <c r="B96" s="3" t="s">
        <v>76</v>
      </c>
      <c r="C96" s="190" t="s">
        <v>77</v>
      </c>
      <c r="D96" s="191"/>
      <c r="E96" s="191"/>
      <c r="F96" s="191"/>
      <c r="G96" s="192"/>
      <c r="H96" s="4">
        <v>40</v>
      </c>
      <c r="J96" s="4"/>
      <c r="K96" s="4"/>
      <c r="M96" s="4"/>
    </row>
    <row r="97" spans="1:13">
      <c r="A97">
        <v>96</v>
      </c>
      <c r="B97" s="26"/>
      <c r="C97" s="27"/>
      <c r="D97" s="65">
        <v>1</v>
      </c>
      <c r="E97" s="187" t="s">
        <v>78</v>
      </c>
      <c r="F97" s="188"/>
      <c r="G97" s="189"/>
      <c r="H97" s="30">
        <v>17</v>
      </c>
      <c r="J97" s="30"/>
      <c r="K97" s="30"/>
      <c r="M97" s="30"/>
    </row>
    <row r="98" spans="1:13">
      <c r="A98">
        <v>97</v>
      </c>
      <c r="B98" s="18"/>
      <c r="C98" s="19"/>
      <c r="D98" s="18"/>
      <c r="E98" s="19" t="s">
        <v>9</v>
      </c>
      <c r="F98" s="185" t="s">
        <v>79</v>
      </c>
      <c r="G98" s="186"/>
      <c r="H98" s="66">
        <v>3</v>
      </c>
      <c r="J98" s="66"/>
      <c r="K98" s="66"/>
      <c r="M98" s="66"/>
    </row>
    <row r="99" spans="1:13">
      <c r="A99">
        <v>98</v>
      </c>
      <c r="B99" s="18"/>
      <c r="C99" s="18"/>
      <c r="D99" s="18"/>
      <c r="E99" s="19" t="s">
        <v>11</v>
      </c>
      <c r="F99" s="185" t="s">
        <v>80</v>
      </c>
      <c r="G99" s="186"/>
      <c r="H99" s="66">
        <v>14</v>
      </c>
      <c r="J99" s="66"/>
      <c r="K99" s="66"/>
      <c r="M99" s="66"/>
    </row>
    <row r="100" spans="1:13">
      <c r="A100">
        <v>99</v>
      </c>
      <c r="B100" s="26"/>
      <c r="C100" s="26"/>
      <c r="D100" s="27">
        <v>2</v>
      </c>
      <c r="E100" s="187" t="s">
        <v>81</v>
      </c>
      <c r="F100" s="188"/>
      <c r="G100" s="189"/>
      <c r="H100" s="28">
        <v>10</v>
      </c>
      <c r="J100" s="30"/>
      <c r="K100" s="30"/>
      <c r="M100" s="30"/>
    </row>
    <row r="101" spans="1:13">
      <c r="A101">
        <v>100</v>
      </c>
      <c r="B101" s="18"/>
      <c r="C101" s="19"/>
      <c r="D101" s="19"/>
      <c r="E101" s="68" t="s">
        <v>59</v>
      </c>
      <c r="F101" s="185" t="s">
        <v>82</v>
      </c>
      <c r="G101" s="186"/>
      <c r="H101" s="66">
        <v>10</v>
      </c>
      <c r="J101" s="66"/>
      <c r="K101" s="66"/>
      <c r="M101" s="66"/>
    </row>
    <row r="102" spans="1:13">
      <c r="A102">
        <v>101</v>
      </c>
      <c r="B102" s="26"/>
      <c r="C102" s="26"/>
      <c r="D102" s="27">
        <v>3</v>
      </c>
      <c r="E102" s="187" t="s">
        <v>83</v>
      </c>
      <c r="F102" s="188"/>
      <c r="G102" s="189"/>
      <c r="H102" s="28">
        <v>7</v>
      </c>
      <c r="J102" s="30"/>
      <c r="K102" s="30"/>
      <c r="M102" s="30"/>
    </row>
    <row r="103" spans="1:13">
      <c r="A103">
        <v>102</v>
      </c>
      <c r="B103" s="18"/>
      <c r="C103" s="18"/>
      <c r="D103" s="18"/>
      <c r="E103" s="68" t="s">
        <v>59</v>
      </c>
      <c r="F103" s="185" t="s">
        <v>84</v>
      </c>
      <c r="G103" s="186"/>
      <c r="H103" s="66">
        <v>7</v>
      </c>
      <c r="J103" s="66"/>
      <c r="K103" s="66"/>
      <c r="M103" s="66"/>
    </row>
    <row r="104" spans="1:13">
      <c r="A104">
        <v>103</v>
      </c>
      <c r="B104" s="26"/>
      <c r="C104" s="26"/>
      <c r="D104" s="27">
        <v>4</v>
      </c>
      <c r="E104" s="187" t="s">
        <v>85</v>
      </c>
      <c r="F104" s="188"/>
      <c r="G104" s="189"/>
      <c r="H104" s="28">
        <v>6</v>
      </c>
      <c r="J104" s="30"/>
      <c r="K104" s="30"/>
      <c r="M104" s="30"/>
    </row>
    <row r="105" spans="1:13">
      <c r="A105">
        <v>104</v>
      </c>
      <c r="B105" s="18"/>
      <c r="C105" s="18"/>
      <c r="D105" s="18"/>
      <c r="E105" s="19" t="s">
        <v>9</v>
      </c>
      <c r="F105" s="185" t="s">
        <v>86</v>
      </c>
      <c r="G105" s="186"/>
      <c r="H105" s="69" t="s">
        <v>59</v>
      </c>
      <c r="J105" s="66"/>
      <c r="K105" s="66"/>
      <c r="M105" s="66"/>
    </row>
    <row r="106" spans="1:13">
      <c r="A106">
        <v>105</v>
      </c>
      <c r="B106" s="18"/>
      <c r="C106" s="18"/>
      <c r="D106" s="18"/>
      <c r="E106" s="19" t="s">
        <v>11</v>
      </c>
      <c r="F106" s="185" t="s">
        <v>87</v>
      </c>
      <c r="G106" s="186"/>
      <c r="H106" s="70">
        <v>6</v>
      </c>
      <c r="J106" s="72"/>
      <c r="K106" s="72"/>
      <c r="M106" s="72"/>
    </row>
    <row r="107" spans="1:13">
      <c r="A107">
        <v>106</v>
      </c>
      <c r="B107" s="18"/>
      <c r="C107" s="18"/>
      <c r="D107" s="18"/>
      <c r="E107" s="19" t="s">
        <v>13</v>
      </c>
      <c r="F107" s="185" t="s">
        <v>112</v>
      </c>
      <c r="G107" s="186"/>
      <c r="H107" s="70">
        <v>6</v>
      </c>
      <c r="J107" s="72"/>
      <c r="K107" s="72"/>
      <c r="M107" s="72"/>
    </row>
  </sheetData>
  <autoFilter ref="A2:P2"/>
  <mergeCells count="101">
    <mergeCell ref="F14:G14"/>
    <mergeCell ref="B1:G1"/>
    <mergeCell ref="C3:G3"/>
    <mergeCell ref="E5:G5"/>
    <mergeCell ref="F6:G6"/>
    <mergeCell ref="F7:G7"/>
    <mergeCell ref="F8:G8"/>
    <mergeCell ref="F9:G9"/>
    <mergeCell ref="E10:G10"/>
    <mergeCell ref="F11:G11"/>
    <mergeCell ref="F12:G12"/>
    <mergeCell ref="E13:G13"/>
    <mergeCell ref="F27:G27"/>
    <mergeCell ref="F15:G15"/>
    <mergeCell ref="E17:G17"/>
    <mergeCell ref="F18:G18"/>
    <mergeCell ref="F19:G19"/>
    <mergeCell ref="F20:G20"/>
    <mergeCell ref="E21:G21"/>
    <mergeCell ref="F22:G22"/>
    <mergeCell ref="F23:G23"/>
    <mergeCell ref="F24:G24"/>
    <mergeCell ref="F25:G25"/>
    <mergeCell ref="F26:G26"/>
    <mergeCell ref="E41:G41"/>
    <mergeCell ref="F42:G42"/>
    <mergeCell ref="F43:G43"/>
    <mergeCell ref="F44:G44"/>
    <mergeCell ref="F45:G45"/>
    <mergeCell ref="F46:G46"/>
    <mergeCell ref="F40:G40"/>
    <mergeCell ref="F28:G28"/>
    <mergeCell ref="F29:G29"/>
    <mergeCell ref="F31:G31"/>
    <mergeCell ref="F32:G32"/>
    <mergeCell ref="E33:G33"/>
    <mergeCell ref="F34:G34"/>
    <mergeCell ref="F35:G35"/>
    <mergeCell ref="F36:G36"/>
    <mergeCell ref="F37:G37"/>
    <mergeCell ref="F38:G38"/>
    <mergeCell ref="F39:G39"/>
    <mergeCell ref="F53:G53"/>
    <mergeCell ref="F54:G54"/>
    <mergeCell ref="F55:G55"/>
    <mergeCell ref="F48:G48"/>
    <mergeCell ref="F49:G49"/>
    <mergeCell ref="F50:G50"/>
    <mergeCell ref="F51:G51"/>
    <mergeCell ref="F52:G52"/>
    <mergeCell ref="F90:G90"/>
    <mergeCell ref="F80:G80"/>
    <mergeCell ref="F56:G56"/>
    <mergeCell ref="F57:G57"/>
    <mergeCell ref="D58:G58"/>
    <mergeCell ref="E59:G59"/>
    <mergeCell ref="E63:G63"/>
    <mergeCell ref="E66:G66"/>
    <mergeCell ref="E70:G70"/>
    <mergeCell ref="E74:G74"/>
    <mergeCell ref="E82:G82"/>
    <mergeCell ref="F89:G89"/>
    <mergeCell ref="F99:G99"/>
    <mergeCell ref="F61:G61"/>
    <mergeCell ref="F62:G62"/>
    <mergeCell ref="F65:G65"/>
    <mergeCell ref="F68:G68"/>
    <mergeCell ref="F69:G69"/>
    <mergeCell ref="F72:G72"/>
    <mergeCell ref="F73:G73"/>
    <mergeCell ref="F76:G76"/>
    <mergeCell ref="F77:G77"/>
    <mergeCell ref="F86:G86"/>
    <mergeCell ref="F79:G79"/>
    <mergeCell ref="F85:G85"/>
    <mergeCell ref="F93:G93"/>
    <mergeCell ref="F91:G91"/>
    <mergeCell ref="E100:G100"/>
    <mergeCell ref="F84:G84"/>
    <mergeCell ref="F78:G78"/>
    <mergeCell ref="F81:G81"/>
    <mergeCell ref="F107:G107"/>
    <mergeCell ref="F60:G60"/>
    <mergeCell ref="F64:G64"/>
    <mergeCell ref="F67:G67"/>
    <mergeCell ref="F71:G71"/>
    <mergeCell ref="F75:G75"/>
    <mergeCell ref="F83:G83"/>
    <mergeCell ref="F101:G101"/>
    <mergeCell ref="E102:G102"/>
    <mergeCell ref="F103:G103"/>
    <mergeCell ref="E104:G104"/>
    <mergeCell ref="F105:G105"/>
    <mergeCell ref="F106:G106"/>
    <mergeCell ref="E92:G92"/>
    <mergeCell ref="C96:G96"/>
    <mergeCell ref="E97:G97"/>
    <mergeCell ref="F98:G98"/>
    <mergeCell ref="F94:G94"/>
    <mergeCell ref="E87:G87"/>
    <mergeCell ref="F88:G88"/>
  </mergeCells>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O233"/>
  <sheetViews>
    <sheetView tabSelected="1" topLeftCell="B1" zoomScale="70" zoomScaleNormal="70" workbookViewId="0">
      <pane ySplit="2" topLeftCell="A51" activePane="bottomLeft" state="frozen"/>
      <selection activeCell="L3" sqref="L3"/>
      <selection pane="bottomLeft" activeCell="O54" sqref="O54"/>
    </sheetView>
  </sheetViews>
  <sheetFormatPr defaultColWidth="8.85546875" defaultRowHeight="15"/>
  <cols>
    <col min="1" max="1" width="4.140625" style="86" hidden="1" customWidth="1"/>
    <col min="2" max="2" width="3.28515625" style="86" customWidth="1"/>
    <col min="3" max="3" width="4" style="86" customWidth="1"/>
    <col min="4" max="4" width="4.7109375" style="86" customWidth="1"/>
    <col min="5" max="6" width="4" style="86" customWidth="1"/>
    <col min="7" max="7" width="31" style="86" customWidth="1"/>
    <col min="8" max="8" width="9.7109375" style="130" customWidth="1"/>
    <col min="9" max="9" width="60.140625" style="128" customWidth="1"/>
    <col min="10" max="10" width="15" style="130" customWidth="1"/>
    <col min="11" max="11" width="17" style="130" bestFit="1" customWidth="1"/>
    <col min="12" max="12" width="9.85546875" style="130" customWidth="1"/>
    <col min="13" max="13" width="6.140625" style="130" customWidth="1"/>
    <col min="14" max="14" width="8.85546875" style="86"/>
    <col min="15" max="15" width="67.85546875" style="130" customWidth="1"/>
    <col min="16" max="16384" width="8.85546875" style="86"/>
  </cols>
  <sheetData>
    <row r="1" spans="1:15" ht="30">
      <c r="A1" s="86">
        <v>1</v>
      </c>
      <c r="B1" s="221" t="s">
        <v>0</v>
      </c>
      <c r="C1" s="221"/>
      <c r="D1" s="221"/>
      <c r="E1" s="221"/>
      <c r="F1" s="221"/>
      <c r="G1" s="221"/>
      <c r="H1" s="112" t="s">
        <v>158</v>
      </c>
      <c r="I1" s="112" t="s">
        <v>159</v>
      </c>
      <c r="J1" s="112" t="s">
        <v>160</v>
      </c>
      <c r="K1" s="112" t="s">
        <v>324</v>
      </c>
      <c r="L1" s="112" t="s">
        <v>380</v>
      </c>
      <c r="M1" s="112" t="s">
        <v>381</v>
      </c>
      <c r="N1" s="160"/>
      <c r="O1" s="1" t="s">
        <v>382</v>
      </c>
    </row>
    <row r="2" spans="1:15" s="119" customFormat="1">
      <c r="A2" s="119">
        <v>2</v>
      </c>
      <c r="B2" s="117"/>
      <c r="C2" s="117"/>
      <c r="D2" s="117"/>
      <c r="E2" s="117"/>
      <c r="F2" s="117"/>
      <c r="G2" s="117"/>
      <c r="H2" s="118"/>
      <c r="I2" s="124"/>
      <c r="J2" s="118"/>
      <c r="K2" s="118"/>
      <c r="L2" s="118"/>
      <c r="M2" s="118"/>
      <c r="O2" s="118"/>
    </row>
    <row r="3" spans="1:15">
      <c r="A3" s="86">
        <v>3</v>
      </c>
      <c r="B3" s="113" t="s">
        <v>4</v>
      </c>
      <c r="C3" s="114" t="s">
        <v>162</v>
      </c>
      <c r="D3" s="115"/>
      <c r="E3" s="115"/>
      <c r="F3" s="115"/>
      <c r="G3" s="116"/>
      <c r="H3" s="153">
        <f>SUM(H4,H141)</f>
        <v>36.299999999999997</v>
      </c>
      <c r="I3" s="120"/>
      <c r="J3" s="129"/>
      <c r="K3" s="129"/>
      <c r="L3" s="153" t="e">
        <f>SUM(L4,L141)</f>
        <v>#DIV/0!</v>
      </c>
      <c r="M3" s="129"/>
      <c r="O3" s="4"/>
    </row>
    <row r="4" spans="1:15">
      <c r="A4" s="119">
        <v>4</v>
      </c>
      <c r="B4" s="87"/>
      <c r="C4" s="109" t="s">
        <v>6</v>
      </c>
      <c r="D4" s="110" t="s">
        <v>161</v>
      </c>
      <c r="E4" s="111"/>
      <c r="F4" s="111"/>
      <c r="G4" s="111"/>
      <c r="H4" s="154">
        <f>SUM(H5,H22,H26,H41,H55,H78,H89,H117)</f>
        <v>14.600000000000001</v>
      </c>
      <c r="I4" s="121"/>
      <c r="J4" s="88"/>
      <c r="K4" s="88"/>
      <c r="L4" s="88">
        <f>SUM(L5,L22,L26,L41,L55,L78,L89,L117)</f>
        <v>13.42513888888889</v>
      </c>
      <c r="M4" s="88"/>
      <c r="O4" s="154"/>
    </row>
    <row r="5" spans="1:15">
      <c r="A5" s="119">
        <v>5</v>
      </c>
      <c r="B5" s="97"/>
      <c r="C5" s="98"/>
      <c r="D5" s="98">
        <v>1</v>
      </c>
      <c r="E5" s="216" t="s">
        <v>8</v>
      </c>
      <c r="F5" s="217"/>
      <c r="G5" s="218"/>
      <c r="H5" s="28">
        <f>SUM(H6:H19)</f>
        <v>2</v>
      </c>
      <c r="I5" s="122"/>
      <c r="J5" s="28"/>
      <c r="K5" s="28"/>
      <c r="L5" s="28">
        <f>SUM(L6,L10,L14,L19)</f>
        <v>1.8460000000000001</v>
      </c>
      <c r="M5" s="28"/>
      <c r="O5" s="28"/>
    </row>
    <row r="6" spans="1:15">
      <c r="A6" s="119">
        <v>6</v>
      </c>
      <c r="B6" s="89"/>
      <c r="C6" s="90"/>
      <c r="D6" s="91"/>
      <c r="E6" s="91" t="s">
        <v>9</v>
      </c>
      <c r="F6" s="204" t="s">
        <v>88</v>
      </c>
      <c r="G6" s="205"/>
      <c r="H6" s="107">
        <v>0.4</v>
      </c>
      <c r="I6" s="125"/>
      <c r="J6" s="107"/>
      <c r="K6" s="107"/>
      <c r="L6" s="107">
        <f>AVERAGE(L7:L9)*H6</f>
        <v>0.312</v>
      </c>
      <c r="M6" s="107"/>
      <c r="O6" s="107"/>
    </row>
    <row r="7" spans="1:15" s="94" customFormat="1" ht="90">
      <c r="A7" s="86">
        <v>7</v>
      </c>
      <c r="B7" s="92"/>
      <c r="C7" s="92"/>
      <c r="D7" s="92"/>
      <c r="E7" s="92"/>
      <c r="F7" s="85" t="s">
        <v>152</v>
      </c>
      <c r="G7" s="106" t="s">
        <v>153</v>
      </c>
      <c r="H7" s="93"/>
      <c r="I7" s="126" t="s">
        <v>327</v>
      </c>
      <c r="J7" s="93" t="s">
        <v>154</v>
      </c>
      <c r="K7" s="162" t="s">
        <v>472</v>
      </c>
      <c r="L7" s="93">
        <f t="shared" ref="L7:L9" si="0">IF(J7="Ya/Tidak",IF(K7="Ya",1,IF(K7="Tidak",0,"Blm Diisi")),IF(J7="A/B/C",IF(K7="A",1,IF(K7="B",0.5,IF(K7="C",0,"Blm Diisi"))),IF(J7="A/B/C/D",IF(K7="A",1,IF(K7="B",0.67,IF(K7="C",0.33,IF(K7="D",0,"Blm Diisi")))),IF(J7="A/B/C/D/E",IF(K7="A",1,IF(K7="B",0.75,IF(K7="C",0.5,IF(K7="D",0.25,IF(K7="E",0,"Blm Diisi"))))),IF(J7="%",IF(K7="","Blm Diisi",K7),IF(J7="Jumlah",IF(K7="","Blm Diisi",""),IF(J7="Rupiah",IF(K7="","Blm Diisi",""),IF(J7="","","-"))))))))</f>
        <v>1</v>
      </c>
      <c r="M7" s="93"/>
      <c r="O7" s="184" t="s">
        <v>568</v>
      </c>
    </row>
    <row r="8" spans="1:15" s="94" customFormat="1" ht="180">
      <c r="A8" s="119">
        <v>8</v>
      </c>
      <c r="B8" s="92"/>
      <c r="C8" s="92"/>
      <c r="D8" s="92"/>
      <c r="E8" s="92"/>
      <c r="F8" s="85" t="s">
        <v>155</v>
      </c>
      <c r="G8" s="106" t="s">
        <v>407</v>
      </c>
      <c r="H8" s="93"/>
      <c r="I8" s="126" t="s">
        <v>411</v>
      </c>
      <c r="J8" s="93" t="s">
        <v>156</v>
      </c>
      <c r="K8" s="162" t="s">
        <v>473</v>
      </c>
      <c r="L8" s="93">
        <f t="shared" si="0"/>
        <v>0.67</v>
      </c>
      <c r="M8" s="93"/>
      <c r="O8" s="184" t="s">
        <v>569</v>
      </c>
    </row>
    <row r="9" spans="1:15" s="94" customFormat="1" ht="105">
      <c r="A9" s="86">
        <v>9</v>
      </c>
      <c r="B9" s="92"/>
      <c r="C9" s="92"/>
      <c r="D9" s="92"/>
      <c r="E9" s="92"/>
      <c r="F9" s="85" t="s">
        <v>157</v>
      </c>
      <c r="G9" s="106" t="s">
        <v>408</v>
      </c>
      <c r="H9" s="93"/>
      <c r="I9" s="126" t="s">
        <v>410</v>
      </c>
      <c r="J9" s="93" t="s">
        <v>156</v>
      </c>
      <c r="K9" s="162" t="s">
        <v>473</v>
      </c>
      <c r="L9" s="93">
        <f t="shared" si="0"/>
        <v>0.67</v>
      </c>
      <c r="M9" s="93"/>
      <c r="O9" s="184" t="s">
        <v>570</v>
      </c>
    </row>
    <row r="10" spans="1:15">
      <c r="A10" s="119">
        <v>10</v>
      </c>
      <c r="B10" s="95"/>
      <c r="C10" s="95"/>
      <c r="D10" s="95"/>
      <c r="E10" s="95" t="s">
        <v>11</v>
      </c>
      <c r="F10" s="200" t="s">
        <v>89</v>
      </c>
      <c r="G10" s="201"/>
      <c r="H10" s="107">
        <v>0.4</v>
      </c>
      <c r="I10" s="125"/>
      <c r="J10" s="107"/>
      <c r="K10" s="107"/>
      <c r="L10" s="107">
        <f>AVERAGE(L11:L13)*H10</f>
        <v>0.4</v>
      </c>
      <c r="M10" s="107"/>
      <c r="O10" s="107"/>
    </row>
    <row r="11" spans="1:15" s="132" customFormat="1" ht="45">
      <c r="A11" s="86">
        <v>11</v>
      </c>
      <c r="B11" s="131"/>
      <c r="C11" s="131"/>
      <c r="D11" s="131"/>
      <c r="E11" s="131"/>
      <c r="F11" s="85" t="s">
        <v>152</v>
      </c>
      <c r="G11" s="106" t="s">
        <v>322</v>
      </c>
      <c r="H11" s="93"/>
      <c r="I11" s="126" t="s">
        <v>322</v>
      </c>
      <c r="J11" s="93" t="s">
        <v>168</v>
      </c>
      <c r="K11" s="172" t="s">
        <v>474</v>
      </c>
      <c r="L11" s="93">
        <f t="shared" ref="L11:L13" si="1">IF(J11="Ya/Tidak",IF(K11="Ya",1,IF(K11="Tidak",0,"Blm Diisi")),IF(J11="A/B/C",IF(K11="A",1,IF(K11="B",0.5,IF(K11="C",0,"Blm Diisi"))),IF(J11="A/B/C/D",IF(K11="A",1,IF(K11="B",0.67,IF(K11="C",0.33,IF(K11="D",0,"Blm Diisi")))),IF(J11="A/B/C/D/E",IF(K11="A",1,IF(K11="B",0.75,IF(K11="C",0.5,IF(K11="D",0.25,IF(K11="E",0,"Blm Diisi"))))),IF(J11="%",IF(K11="","Blm Diisi",K11),IF(J11="Jumlah",IF(K11="","Blm Diisi",""),IF(J11="Rupiah",IF(K11="","Blm Diisi",""),IF(J11="","","-"))))))))</f>
        <v>1</v>
      </c>
      <c r="M11" s="93"/>
      <c r="O11" s="184" t="s">
        <v>571</v>
      </c>
    </row>
    <row r="12" spans="1:15" s="132" customFormat="1" ht="120">
      <c r="A12" s="119">
        <v>12</v>
      </c>
      <c r="B12" s="131"/>
      <c r="C12" s="131"/>
      <c r="D12" s="131"/>
      <c r="E12" s="131"/>
      <c r="F12" s="85" t="s">
        <v>155</v>
      </c>
      <c r="G12" s="106" t="s">
        <v>165</v>
      </c>
      <c r="H12" s="93"/>
      <c r="I12" s="126" t="s">
        <v>409</v>
      </c>
      <c r="J12" s="93" t="s">
        <v>156</v>
      </c>
      <c r="K12" s="162" t="s">
        <v>472</v>
      </c>
      <c r="L12" s="93">
        <f t="shared" si="1"/>
        <v>1</v>
      </c>
      <c r="M12" s="93"/>
      <c r="O12" s="184" t="s">
        <v>572</v>
      </c>
    </row>
    <row r="13" spans="1:15" s="132" customFormat="1" ht="120">
      <c r="A13" s="86">
        <v>13</v>
      </c>
      <c r="B13" s="131"/>
      <c r="C13" s="131"/>
      <c r="D13" s="131"/>
      <c r="E13" s="131"/>
      <c r="F13" s="85" t="s">
        <v>157</v>
      </c>
      <c r="G13" s="106" t="s">
        <v>167</v>
      </c>
      <c r="H13" s="93"/>
      <c r="I13" s="126" t="s">
        <v>169</v>
      </c>
      <c r="J13" s="93" t="s">
        <v>154</v>
      </c>
      <c r="K13" s="162" t="s">
        <v>472</v>
      </c>
      <c r="L13" s="93">
        <f t="shared" si="1"/>
        <v>1</v>
      </c>
      <c r="M13" s="93"/>
      <c r="O13" s="184" t="s">
        <v>573</v>
      </c>
    </row>
    <row r="14" spans="1:15" ht="30.95" customHeight="1">
      <c r="A14" s="119">
        <v>14</v>
      </c>
      <c r="B14" s="96"/>
      <c r="C14" s="91"/>
      <c r="D14" s="91"/>
      <c r="E14" s="95" t="s">
        <v>13</v>
      </c>
      <c r="F14" s="200" t="s">
        <v>90</v>
      </c>
      <c r="G14" s="201"/>
      <c r="H14" s="107">
        <v>0.8</v>
      </c>
      <c r="I14" s="125"/>
      <c r="J14" s="107"/>
      <c r="K14" s="107"/>
      <c r="L14" s="107">
        <f>AVERAGE(L15:L18)*H14</f>
        <v>0.73399999999999999</v>
      </c>
      <c r="M14" s="107"/>
      <c r="O14" s="107"/>
    </row>
    <row r="15" spans="1:15" s="132" customFormat="1" ht="165">
      <c r="A15" s="86">
        <v>15</v>
      </c>
      <c r="B15" s="133"/>
      <c r="C15" s="92"/>
      <c r="D15" s="92"/>
      <c r="E15" s="131"/>
      <c r="F15" s="85" t="s">
        <v>152</v>
      </c>
      <c r="G15" s="106" t="s">
        <v>170</v>
      </c>
      <c r="H15" s="93"/>
      <c r="I15" s="126" t="s">
        <v>413</v>
      </c>
      <c r="J15" s="93" t="s">
        <v>156</v>
      </c>
      <c r="K15" s="162" t="s">
        <v>472</v>
      </c>
      <c r="L15" s="93">
        <f t="shared" ref="L15:L18" si="2">IF(J15="Ya/Tidak",IF(K15="Ya",1,IF(K15="Tidak",0,"Blm Diisi")),IF(J15="A/B/C",IF(K15="A",1,IF(K15="B",0.5,IF(K15="C",0,"Blm Diisi"))),IF(J15="A/B/C/D",IF(K15="A",1,IF(K15="B",0.67,IF(K15="C",0.33,IF(K15="D",0,"Blm Diisi")))),IF(J15="A/B/C/D/E",IF(K15="A",1,IF(K15="B",0.75,IF(K15="C",0.5,IF(K15="D",0.25,IF(K15="E",0,"Blm Diisi"))))),IF(J15="%",IF(K15="","Blm Diisi",K15),IF(J15="Jumlah",IF(K15="","Blm Diisi",""),IF(J15="Rupiah",IF(K15="","Blm Diisi",""),IF(J15="","","-"))))))))</f>
        <v>1</v>
      </c>
      <c r="M15" s="93"/>
      <c r="O15" s="184" t="s">
        <v>574</v>
      </c>
    </row>
    <row r="16" spans="1:15" s="132" customFormat="1" ht="90">
      <c r="A16" s="119">
        <v>16</v>
      </c>
      <c r="B16" s="133"/>
      <c r="C16" s="92"/>
      <c r="D16" s="92"/>
      <c r="E16" s="131"/>
      <c r="F16" s="85" t="s">
        <v>155</v>
      </c>
      <c r="G16" s="106" t="s">
        <v>385</v>
      </c>
      <c r="H16" s="93"/>
      <c r="I16" s="126" t="s">
        <v>414</v>
      </c>
      <c r="J16" s="93" t="s">
        <v>154</v>
      </c>
      <c r="K16" s="162" t="s">
        <v>472</v>
      </c>
      <c r="L16" s="93">
        <f t="shared" si="2"/>
        <v>1</v>
      </c>
      <c r="M16" s="93"/>
      <c r="O16" s="184" t="s">
        <v>575</v>
      </c>
    </row>
    <row r="17" spans="1:15" s="132" customFormat="1" ht="75">
      <c r="A17" s="86">
        <v>17</v>
      </c>
      <c r="B17" s="133"/>
      <c r="C17" s="92"/>
      <c r="D17" s="92"/>
      <c r="E17" s="131"/>
      <c r="F17" s="85" t="s">
        <v>157</v>
      </c>
      <c r="G17" s="106" t="s">
        <v>172</v>
      </c>
      <c r="H17" s="93"/>
      <c r="I17" s="126" t="s">
        <v>174</v>
      </c>
      <c r="J17" s="93" t="s">
        <v>154</v>
      </c>
      <c r="K17" s="162" t="s">
        <v>472</v>
      </c>
      <c r="L17" s="93">
        <f t="shared" si="2"/>
        <v>1</v>
      </c>
      <c r="M17" s="93"/>
      <c r="O17" s="184" t="s">
        <v>577</v>
      </c>
    </row>
    <row r="18" spans="1:15" s="132" customFormat="1" ht="105">
      <c r="A18" s="119">
        <v>18</v>
      </c>
      <c r="B18" s="133"/>
      <c r="C18" s="92"/>
      <c r="D18" s="92"/>
      <c r="E18" s="131"/>
      <c r="F18" s="85" t="s">
        <v>163</v>
      </c>
      <c r="G18" s="106" t="s">
        <v>412</v>
      </c>
      <c r="H18" s="93"/>
      <c r="I18" s="126" t="s">
        <v>415</v>
      </c>
      <c r="J18" s="93" t="s">
        <v>156</v>
      </c>
      <c r="K18" s="162" t="s">
        <v>473</v>
      </c>
      <c r="L18" s="93">
        <f t="shared" si="2"/>
        <v>0.67</v>
      </c>
      <c r="M18" s="93"/>
      <c r="O18" s="184" t="s">
        <v>578</v>
      </c>
    </row>
    <row r="19" spans="1:15">
      <c r="A19" s="86">
        <v>19</v>
      </c>
      <c r="B19" s="96"/>
      <c r="C19" s="91"/>
      <c r="D19" s="91"/>
      <c r="E19" s="95" t="s">
        <v>15</v>
      </c>
      <c r="F19" s="200" t="s">
        <v>91</v>
      </c>
      <c r="G19" s="201"/>
      <c r="H19" s="107">
        <v>0.4</v>
      </c>
      <c r="I19" s="125"/>
      <c r="J19" s="107"/>
      <c r="K19" s="107"/>
      <c r="L19" s="107">
        <f>AVERAGE(L20:L21)*H19</f>
        <v>0.4</v>
      </c>
      <c r="M19" s="107"/>
      <c r="O19" s="107"/>
    </row>
    <row r="20" spans="1:15" s="132" customFormat="1" ht="120">
      <c r="A20" s="119">
        <v>20</v>
      </c>
      <c r="B20" s="133"/>
      <c r="C20" s="92"/>
      <c r="D20" s="92"/>
      <c r="E20" s="134"/>
      <c r="F20" s="92" t="s">
        <v>152</v>
      </c>
      <c r="G20" s="106" t="s">
        <v>326</v>
      </c>
      <c r="H20" s="93"/>
      <c r="I20" s="126" t="s">
        <v>416</v>
      </c>
      <c r="J20" s="93" t="s">
        <v>156</v>
      </c>
      <c r="K20" s="162" t="s">
        <v>472</v>
      </c>
      <c r="L20" s="93">
        <f t="shared" ref="L20:L21" si="3">IF(J20="Ya/Tidak",IF(K20="Ya",1,IF(K20="Tidak",0,"Blm Diisi")),IF(J20="A/B/C",IF(K20="A",1,IF(K20="B",0.5,IF(K20="C",0,"Blm Diisi"))),IF(J20="A/B/C/D",IF(K20="A",1,IF(K20="B",0.67,IF(K20="C",0.33,IF(K20="D",0,"Blm Diisi")))),IF(J20="A/B/C/D/E",IF(K20="A",1,IF(K20="B",0.75,IF(K20="C",0.5,IF(K20="D",0.25,IF(K20="E",0,"Blm Diisi"))))),IF(J20="%",IF(K20="","Blm Diisi",K20),IF(J20="Jumlah",IF(K20="","Blm Diisi",""),IF(J20="Rupiah",IF(K20="","Blm Diisi",""),IF(J20="","","-"))))))))</f>
        <v>1</v>
      </c>
      <c r="M20" s="93"/>
      <c r="O20" s="184" t="s">
        <v>580</v>
      </c>
    </row>
    <row r="21" spans="1:15" s="132" customFormat="1" ht="150">
      <c r="A21" s="86">
        <v>21</v>
      </c>
      <c r="B21" s="133"/>
      <c r="C21" s="92"/>
      <c r="D21" s="92"/>
      <c r="E21" s="134"/>
      <c r="F21" s="92" t="s">
        <v>155</v>
      </c>
      <c r="G21" s="106" t="s">
        <v>417</v>
      </c>
      <c r="H21" s="93"/>
      <c r="I21" s="126" t="s">
        <v>418</v>
      </c>
      <c r="J21" s="93" t="s">
        <v>156</v>
      </c>
      <c r="K21" s="162" t="s">
        <v>472</v>
      </c>
      <c r="L21" s="93">
        <f t="shared" si="3"/>
        <v>1</v>
      </c>
      <c r="M21" s="93"/>
      <c r="O21" s="184" t="s">
        <v>581</v>
      </c>
    </row>
    <row r="22" spans="1:15">
      <c r="A22" s="119">
        <v>22</v>
      </c>
      <c r="B22" s="97"/>
      <c r="C22" s="98"/>
      <c r="D22" s="98">
        <v>2</v>
      </c>
      <c r="E22" s="216" t="s">
        <v>17</v>
      </c>
      <c r="F22" s="217"/>
      <c r="G22" s="218"/>
      <c r="H22" s="28">
        <f>SUM(H23:H25)</f>
        <v>1</v>
      </c>
      <c r="I22" s="122"/>
      <c r="J22" s="28"/>
      <c r="K22" s="28"/>
      <c r="L22" s="28">
        <f>L23</f>
        <v>0.5</v>
      </c>
      <c r="M22" s="28"/>
      <c r="O22" s="28"/>
    </row>
    <row r="23" spans="1:15">
      <c r="A23" s="86">
        <v>23</v>
      </c>
      <c r="B23" s="96"/>
      <c r="C23" s="91"/>
      <c r="D23" s="91"/>
      <c r="E23" s="104" t="s">
        <v>59</v>
      </c>
      <c r="F23" s="204" t="s">
        <v>92</v>
      </c>
      <c r="G23" s="205"/>
      <c r="H23" s="107">
        <v>1</v>
      </c>
      <c r="I23" s="125"/>
      <c r="J23" s="107"/>
      <c r="K23" s="107"/>
      <c r="L23" s="107">
        <f>AVERAGE(L24:L25)*H23</f>
        <v>0.5</v>
      </c>
      <c r="M23" s="107"/>
      <c r="O23" s="107"/>
    </row>
    <row r="24" spans="1:15" s="132" customFormat="1" ht="120">
      <c r="A24" s="119">
        <v>24</v>
      </c>
      <c r="B24" s="133"/>
      <c r="C24" s="92"/>
      <c r="D24" s="92"/>
      <c r="E24" s="92"/>
      <c r="F24" s="92" t="s">
        <v>152</v>
      </c>
      <c r="G24" s="106" t="s">
        <v>344</v>
      </c>
      <c r="H24" s="93"/>
      <c r="I24" s="126" t="s">
        <v>419</v>
      </c>
      <c r="J24" s="93" t="s">
        <v>154</v>
      </c>
      <c r="K24" s="162" t="s">
        <v>473</v>
      </c>
      <c r="L24" s="93">
        <f t="shared" ref="L24:L25" si="4">IF(J24="Ya/Tidak",IF(K24="Ya",1,IF(K24="Tidak",0,"Blm Diisi")),IF(J24="A/B/C",IF(K24="A",1,IF(K24="B",0.5,IF(K24="C",0,"Blm Diisi"))),IF(J24="A/B/C/D",IF(K24="A",1,IF(K24="B",0.67,IF(K24="C",0.33,IF(K24="D",0,"Blm Diisi")))),IF(J24="A/B/C/D/E",IF(K24="A",1,IF(K24="B",0.75,IF(K24="C",0.5,IF(K24="D",0.25,IF(K24="E",0,"Blm Diisi"))))),IF(J24="%",IF(K24="","Blm Diisi",K24),IF(J24="Jumlah",IF(K24="","Blm Diisi",""),IF(J24="Rupiah",IF(K24="","Blm Diisi",""),IF(J24="","","-"))))))))</f>
        <v>0.5</v>
      </c>
      <c r="M24" s="93"/>
      <c r="O24" s="184" t="s">
        <v>583</v>
      </c>
    </row>
    <row r="25" spans="1:15" s="132" customFormat="1" ht="120">
      <c r="A25" s="86">
        <v>25</v>
      </c>
      <c r="B25" s="133"/>
      <c r="C25" s="92"/>
      <c r="D25" s="92"/>
      <c r="E25" s="92"/>
      <c r="F25" s="92" t="s">
        <v>155</v>
      </c>
      <c r="G25" s="106" t="s">
        <v>420</v>
      </c>
      <c r="H25" s="93"/>
      <c r="I25" s="126" t="s">
        <v>421</v>
      </c>
      <c r="J25" s="93" t="s">
        <v>154</v>
      </c>
      <c r="K25" s="162" t="s">
        <v>473</v>
      </c>
      <c r="L25" s="93">
        <f t="shared" si="4"/>
        <v>0.5</v>
      </c>
      <c r="M25" s="93"/>
      <c r="O25" s="184" t="s">
        <v>584</v>
      </c>
    </row>
    <row r="26" spans="1:15">
      <c r="A26" s="119">
        <v>26</v>
      </c>
      <c r="B26" s="97"/>
      <c r="C26" s="97"/>
      <c r="D26" s="98">
        <v>3</v>
      </c>
      <c r="E26" s="216" t="s">
        <v>20</v>
      </c>
      <c r="F26" s="217"/>
      <c r="G26" s="218"/>
      <c r="H26" s="28">
        <f>SUM(H27:H38)</f>
        <v>2</v>
      </c>
      <c r="I26" s="122"/>
      <c r="J26" s="28"/>
      <c r="K26" s="28"/>
      <c r="L26" s="28">
        <f>SUM(L27,L38)</f>
        <v>1.95</v>
      </c>
      <c r="M26" s="28"/>
      <c r="O26" s="28"/>
    </row>
    <row r="27" spans="1:15">
      <c r="A27" s="86">
        <v>27</v>
      </c>
      <c r="B27" s="96"/>
      <c r="C27" s="91"/>
      <c r="D27" s="91"/>
      <c r="E27" s="159" t="s">
        <v>9</v>
      </c>
      <c r="F27" s="219" t="s">
        <v>122</v>
      </c>
      <c r="G27" s="220"/>
      <c r="H27" s="107">
        <v>1</v>
      </c>
      <c r="I27" s="125"/>
      <c r="J27" s="107"/>
      <c r="K27" s="107"/>
      <c r="L27" s="107">
        <f>AVERAGE(L28:L37)*H27</f>
        <v>0.95</v>
      </c>
      <c r="M27" s="107"/>
      <c r="O27" s="107"/>
    </row>
    <row r="28" spans="1:15" s="132" customFormat="1" ht="90">
      <c r="A28" s="119">
        <v>28</v>
      </c>
      <c r="B28" s="133"/>
      <c r="C28" s="92"/>
      <c r="D28" s="92"/>
      <c r="E28" s="141"/>
      <c r="F28" s="143" t="s">
        <v>152</v>
      </c>
      <c r="G28" s="142" t="s">
        <v>194</v>
      </c>
      <c r="H28" s="93"/>
      <c r="I28" s="126" t="s">
        <v>348</v>
      </c>
      <c r="J28" s="93" t="s">
        <v>154</v>
      </c>
      <c r="K28" s="162" t="s">
        <v>472</v>
      </c>
      <c r="L28" s="93">
        <f t="shared" ref="L28:L37" si="5">IF(J28="Ya/Tidak",IF(K28="Ya",1,IF(K28="Tidak",0,"Blm Diisi")),IF(J28="A/B/C",IF(K28="A",1,IF(K28="B",0.5,IF(K28="C",0,"Blm Diisi"))),IF(J28="A/B/C/D",IF(K28="A",1,IF(K28="B",0.67,IF(K28="C",0.33,IF(K28="D",0,"Blm Diisi")))),IF(J28="A/B/C/D/E",IF(K28="A",1,IF(K28="B",0.75,IF(K28="C",0.5,IF(K28="D",0.25,IF(K28="E",0,"Blm Diisi"))))),IF(J28="%",IF(K28="","Blm Diisi",K28),IF(J28="Jumlah",IF(K28="","Blm Diisi",""),IF(J28="Rupiah",IF(K28="","Blm Diisi",""),IF(J28="","","-"))))))))</f>
        <v>1</v>
      </c>
      <c r="M28" s="93"/>
      <c r="O28" s="184" t="s">
        <v>485</v>
      </c>
    </row>
    <row r="29" spans="1:15" s="132" customFormat="1" ht="75">
      <c r="A29" s="86">
        <v>29</v>
      </c>
      <c r="B29" s="133"/>
      <c r="C29" s="92"/>
      <c r="D29" s="92"/>
      <c r="E29" s="141"/>
      <c r="F29" s="143" t="s">
        <v>155</v>
      </c>
      <c r="G29" s="142" t="s">
        <v>195</v>
      </c>
      <c r="H29" s="93"/>
      <c r="I29" s="126" t="s">
        <v>347</v>
      </c>
      <c r="J29" s="93" t="s">
        <v>154</v>
      </c>
      <c r="K29" s="162" t="s">
        <v>473</v>
      </c>
      <c r="L29" s="93">
        <f t="shared" si="5"/>
        <v>0.5</v>
      </c>
      <c r="M29" s="93"/>
      <c r="O29" s="184" t="s">
        <v>484</v>
      </c>
    </row>
    <row r="30" spans="1:15" s="132" customFormat="1" ht="90">
      <c r="A30" s="119">
        <v>30</v>
      </c>
      <c r="B30" s="133"/>
      <c r="C30" s="92"/>
      <c r="D30" s="92"/>
      <c r="E30" s="141"/>
      <c r="F30" s="143" t="s">
        <v>157</v>
      </c>
      <c r="G30" s="142" t="s">
        <v>196</v>
      </c>
      <c r="H30" s="93"/>
      <c r="I30" s="126" t="s">
        <v>349</v>
      </c>
      <c r="J30" s="93" t="s">
        <v>154</v>
      </c>
      <c r="K30" s="162" t="s">
        <v>472</v>
      </c>
      <c r="L30" s="93">
        <f t="shared" si="5"/>
        <v>1</v>
      </c>
      <c r="M30" s="93"/>
      <c r="O30" s="184" t="s">
        <v>486</v>
      </c>
    </row>
    <row r="31" spans="1:15" s="132" customFormat="1" ht="90">
      <c r="A31" s="86">
        <v>31</v>
      </c>
      <c r="B31" s="133"/>
      <c r="C31" s="92"/>
      <c r="D31" s="92"/>
      <c r="E31" s="141"/>
      <c r="F31" s="143" t="s">
        <v>163</v>
      </c>
      <c r="G31" s="142" t="s">
        <v>197</v>
      </c>
      <c r="H31" s="93"/>
      <c r="I31" s="126" t="s">
        <v>350</v>
      </c>
      <c r="J31" s="93" t="s">
        <v>154</v>
      </c>
      <c r="K31" s="162" t="s">
        <v>472</v>
      </c>
      <c r="L31" s="93">
        <f t="shared" si="5"/>
        <v>1</v>
      </c>
      <c r="M31" s="93"/>
      <c r="O31" s="184" t="s">
        <v>487</v>
      </c>
    </row>
    <row r="32" spans="1:15" s="132" customFormat="1" ht="90">
      <c r="A32" s="119">
        <v>32</v>
      </c>
      <c r="B32" s="133"/>
      <c r="C32" s="92"/>
      <c r="D32" s="92"/>
      <c r="E32" s="141"/>
      <c r="F32" s="143" t="s">
        <v>164</v>
      </c>
      <c r="G32" s="142" t="s">
        <v>351</v>
      </c>
      <c r="H32" s="93"/>
      <c r="I32" s="126" t="s">
        <v>422</v>
      </c>
      <c r="J32" s="93" t="s">
        <v>154</v>
      </c>
      <c r="K32" s="162" t="s">
        <v>472</v>
      </c>
      <c r="L32" s="93">
        <f t="shared" si="5"/>
        <v>1</v>
      </c>
      <c r="M32" s="93"/>
      <c r="O32" s="184" t="s">
        <v>488</v>
      </c>
    </row>
    <row r="33" spans="1:15" s="132" customFormat="1" ht="135">
      <c r="A33" s="86">
        <v>33</v>
      </c>
      <c r="B33" s="133"/>
      <c r="C33" s="92"/>
      <c r="D33" s="92"/>
      <c r="E33" s="141"/>
      <c r="F33" s="143" t="s">
        <v>166</v>
      </c>
      <c r="G33" s="142" t="s">
        <v>352</v>
      </c>
      <c r="H33" s="93"/>
      <c r="I33" s="126" t="s">
        <v>353</v>
      </c>
      <c r="J33" s="93" t="s">
        <v>154</v>
      </c>
      <c r="K33" s="162" t="s">
        <v>472</v>
      </c>
      <c r="L33" s="93">
        <f t="shared" si="5"/>
        <v>1</v>
      </c>
      <c r="M33" s="93"/>
      <c r="O33" s="184" t="s">
        <v>587</v>
      </c>
    </row>
    <row r="34" spans="1:15" s="132" customFormat="1" ht="90">
      <c r="A34" s="119">
        <v>34</v>
      </c>
      <c r="B34" s="133"/>
      <c r="C34" s="92"/>
      <c r="D34" s="92"/>
      <c r="E34" s="141"/>
      <c r="F34" s="143" t="s">
        <v>171</v>
      </c>
      <c r="G34" s="142" t="s">
        <v>198</v>
      </c>
      <c r="H34" s="93"/>
      <c r="I34" s="126" t="s">
        <v>354</v>
      </c>
      <c r="J34" s="93" t="s">
        <v>154</v>
      </c>
      <c r="K34" s="162" t="s">
        <v>472</v>
      </c>
      <c r="L34" s="93">
        <f t="shared" si="5"/>
        <v>1</v>
      </c>
      <c r="M34" s="93"/>
      <c r="O34" s="184" t="s">
        <v>489</v>
      </c>
    </row>
    <row r="35" spans="1:15" s="132" customFormat="1" ht="90">
      <c r="A35" s="86">
        <v>35</v>
      </c>
      <c r="B35" s="133"/>
      <c r="C35" s="92"/>
      <c r="D35" s="92"/>
      <c r="E35" s="141"/>
      <c r="F35" s="143" t="s">
        <v>173</v>
      </c>
      <c r="G35" s="142" t="s">
        <v>355</v>
      </c>
      <c r="H35" s="93"/>
      <c r="I35" s="126" t="s">
        <v>356</v>
      </c>
      <c r="J35" s="93" t="s">
        <v>154</v>
      </c>
      <c r="K35" s="162" t="s">
        <v>472</v>
      </c>
      <c r="L35" s="93">
        <f t="shared" si="5"/>
        <v>1</v>
      </c>
      <c r="M35" s="93"/>
      <c r="O35" s="184" t="s">
        <v>490</v>
      </c>
    </row>
    <row r="36" spans="1:15" s="132" customFormat="1" ht="90">
      <c r="A36" s="119">
        <v>36</v>
      </c>
      <c r="B36" s="133"/>
      <c r="C36" s="92"/>
      <c r="D36" s="92"/>
      <c r="E36" s="141"/>
      <c r="F36" s="143" t="s">
        <v>9</v>
      </c>
      <c r="G36" s="142" t="s">
        <v>357</v>
      </c>
      <c r="H36" s="93"/>
      <c r="I36" s="176" t="s">
        <v>423</v>
      </c>
      <c r="J36" s="174" t="s">
        <v>154</v>
      </c>
      <c r="K36" s="162" t="s">
        <v>472</v>
      </c>
      <c r="L36" s="93">
        <f t="shared" si="5"/>
        <v>1</v>
      </c>
      <c r="M36" s="93"/>
      <c r="O36" s="184" t="s">
        <v>491</v>
      </c>
    </row>
    <row r="37" spans="1:15" s="132" customFormat="1" ht="135">
      <c r="A37" s="86">
        <v>37</v>
      </c>
      <c r="B37" s="133"/>
      <c r="C37" s="92"/>
      <c r="D37" s="92"/>
      <c r="E37" s="141"/>
      <c r="F37" s="143" t="s">
        <v>199</v>
      </c>
      <c r="G37" s="142" t="s">
        <v>200</v>
      </c>
      <c r="H37" s="93"/>
      <c r="I37" s="176" t="s">
        <v>424</v>
      </c>
      <c r="J37" s="174" t="s">
        <v>154</v>
      </c>
      <c r="K37" s="162" t="s">
        <v>472</v>
      </c>
      <c r="L37" s="93">
        <f t="shared" si="5"/>
        <v>1</v>
      </c>
      <c r="M37" s="93"/>
      <c r="O37" s="184" t="s">
        <v>492</v>
      </c>
    </row>
    <row r="38" spans="1:15" s="102" customFormat="1">
      <c r="A38" s="119">
        <v>38</v>
      </c>
      <c r="B38" s="99"/>
      <c r="C38" s="100"/>
      <c r="D38" s="100"/>
      <c r="E38" s="137" t="s">
        <v>11</v>
      </c>
      <c r="F38" s="80" t="s">
        <v>113</v>
      </c>
      <c r="G38" s="101"/>
      <c r="H38" s="108">
        <v>1</v>
      </c>
      <c r="I38" s="127"/>
      <c r="J38" s="108"/>
      <c r="K38" s="108"/>
      <c r="L38" s="108">
        <f>AVERAGE(L39:L40)*H38</f>
        <v>1</v>
      </c>
      <c r="M38" s="108"/>
      <c r="O38" s="108"/>
    </row>
    <row r="39" spans="1:15" s="102" customFormat="1" ht="105">
      <c r="A39" s="86">
        <v>39</v>
      </c>
      <c r="B39" s="144"/>
      <c r="C39" s="145"/>
      <c r="D39" s="145"/>
      <c r="E39" s="146"/>
      <c r="F39" s="150" t="s">
        <v>152</v>
      </c>
      <c r="G39" s="147" t="s">
        <v>201</v>
      </c>
      <c r="H39" s="148"/>
      <c r="I39" s="149" t="s">
        <v>426</v>
      </c>
      <c r="J39" s="148" t="s">
        <v>156</v>
      </c>
      <c r="K39" s="162" t="s">
        <v>472</v>
      </c>
      <c r="L39" s="93">
        <f t="shared" ref="L39:L40" si="6">IF(J39="Ya/Tidak",IF(K39="Ya",1,IF(K39="Tidak",0,"Blm Diisi")),IF(J39="A/B/C",IF(K39="A",1,IF(K39="B",0.5,IF(K39="C",0,"Blm Diisi"))),IF(J39="A/B/C/D",IF(K39="A",1,IF(K39="B",0.67,IF(K39="C",0.33,IF(K39="D",0,"Blm Diisi")))),IF(J39="A/B/C/D/E",IF(K39="A",1,IF(K39="B",0.75,IF(K39="C",0.5,IF(K39="D",0.25,IF(K39="E",0,"Blm Diisi"))))),IF(J39="%",IF(K39="","Blm Diisi",K39),IF(J39="Jumlah",IF(K39="","Blm Diisi",""),IF(J39="Rupiah",IF(K39="","Blm Diisi",""),IF(J39="","","-"))))))))</f>
        <v>1</v>
      </c>
      <c r="M39" s="148"/>
      <c r="O39" s="184" t="s">
        <v>493</v>
      </c>
    </row>
    <row r="40" spans="1:15" s="102" customFormat="1" ht="105">
      <c r="A40" s="119">
        <v>40</v>
      </c>
      <c r="B40" s="144"/>
      <c r="C40" s="145"/>
      <c r="D40" s="145"/>
      <c r="E40" s="146"/>
      <c r="F40" s="150" t="s">
        <v>155</v>
      </c>
      <c r="G40" s="147" t="s">
        <v>398</v>
      </c>
      <c r="H40" s="148"/>
      <c r="I40" s="149" t="s">
        <v>425</v>
      </c>
      <c r="J40" s="148" t="s">
        <v>156</v>
      </c>
      <c r="K40" s="162" t="s">
        <v>472</v>
      </c>
      <c r="L40" s="93">
        <f t="shared" si="6"/>
        <v>1</v>
      </c>
      <c r="M40" s="148"/>
      <c r="O40" s="184" t="s">
        <v>494</v>
      </c>
    </row>
    <row r="41" spans="1:15">
      <c r="A41" s="86">
        <v>41</v>
      </c>
      <c r="B41" s="97"/>
      <c r="C41" s="97"/>
      <c r="D41" s="98">
        <v>4</v>
      </c>
      <c r="E41" s="216" t="s">
        <v>23</v>
      </c>
      <c r="F41" s="217"/>
      <c r="G41" s="218"/>
      <c r="H41" s="28">
        <f>SUM(H42:H52)</f>
        <v>1</v>
      </c>
      <c r="I41" s="122"/>
      <c r="J41" s="28"/>
      <c r="K41" s="28"/>
      <c r="L41" s="28">
        <f>SUM(L42,L52)</f>
        <v>0.9538888888888889</v>
      </c>
      <c r="M41" s="28"/>
      <c r="O41" s="28"/>
    </row>
    <row r="42" spans="1:15" ht="32.1" customHeight="1">
      <c r="A42" s="119">
        <v>42</v>
      </c>
      <c r="B42" s="96"/>
      <c r="C42" s="91"/>
      <c r="D42" s="91"/>
      <c r="E42" s="91" t="s">
        <v>9</v>
      </c>
      <c r="F42" s="200" t="s">
        <v>125</v>
      </c>
      <c r="G42" s="201"/>
      <c r="H42" s="107">
        <v>0.5</v>
      </c>
      <c r="I42" s="125"/>
      <c r="J42" s="107"/>
      <c r="K42" s="107"/>
      <c r="L42" s="107">
        <f>AVERAGE(L43:L51)*H42</f>
        <v>0.4538888888888889</v>
      </c>
      <c r="M42" s="107"/>
      <c r="O42" s="107"/>
    </row>
    <row r="43" spans="1:15" s="132" customFormat="1" ht="135">
      <c r="A43" s="86">
        <v>43</v>
      </c>
      <c r="B43" s="133"/>
      <c r="C43" s="92"/>
      <c r="D43" s="92"/>
      <c r="E43" s="92"/>
      <c r="F43" s="92" t="s">
        <v>152</v>
      </c>
      <c r="G43" s="84" t="s">
        <v>359</v>
      </c>
      <c r="H43" s="93"/>
      <c r="I43" s="176" t="s">
        <v>427</v>
      </c>
      <c r="J43" s="93" t="s">
        <v>154</v>
      </c>
      <c r="K43" s="162" t="s">
        <v>472</v>
      </c>
      <c r="L43" s="93">
        <f t="shared" ref="L43:L51" si="7">IF(J43="Ya/Tidak",IF(K43="Ya",1,IF(K43="Tidak",0,"Blm Diisi")),IF(J43="A/B/C",IF(K43="A",1,IF(K43="B",0.5,IF(K43="C",0,"Blm Diisi"))),IF(J43="A/B/C/D",IF(K43="A",1,IF(K43="B",0.67,IF(K43="C",0.33,IF(K43="D",0,"Blm Diisi")))),IF(J43="A/B/C/D/E",IF(K43="A",1,IF(K43="B",0.75,IF(K43="C",0.5,IF(K43="D",0.25,IF(K43="E",0,"Blm Diisi"))))),IF(J43="%",IF(K43="","Blm Diisi",K43),IF(J43="Jumlah",IF(K43="","Blm Diisi",""),IF(J43="Rupiah",IF(K43="","Blm Diisi",""),IF(J43="","","-"))))))))</f>
        <v>1</v>
      </c>
      <c r="M43" s="93"/>
      <c r="O43" s="184" t="s">
        <v>556</v>
      </c>
    </row>
    <row r="44" spans="1:15" s="132" customFormat="1" ht="75">
      <c r="A44" s="119">
        <v>44</v>
      </c>
      <c r="B44" s="133"/>
      <c r="C44" s="92"/>
      <c r="D44" s="92"/>
      <c r="E44" s="92"/>
      <c r="F44" s="92" t="s">
        <v>155</v>
      </c>
      <c r="G44" s="84" t="s">
        <v>203</v>
      </c>
      <c r="H44" s="93"/>
      <c r="I44" s="176" t="s">
        <v>428</v>
      </c>
      <c r="J44" s="93" t="s">
        <v>154</v>
      </c>
      <c r="K44" s="162" t="s">
        <v>472</v>
      </c>
      <c r="L44" s="93">
        <f t="shared" si="7"/>
        <v>1</v>
      </c>
      <c r="M44" s="93"/>
      <c r="O44" s="184" t="s">
        <v>557</v>
      </c>
    </row>
    <row r="45" spans="1:15" s="132" customFormat="1" ht="90">
      <c r="A45" s="86">
        <v>45</v>
      </c>
      <c r="B45" s="133"/>
      <c r="C45" s="92"/>
      <c r="D45" s="92"/>
      <c r="E45" s="92"/>
      <c r="F45" s="92" t="s">
        <v>157</v>
      </c>
      <c r="G45" s="84" t="s">
        <v>204</v>
      </c>
      <c r="H45" s="93"/>
      <c r="I45" s="176" t="s">
        <v>429</v>
      </c>
      <c r="J45" s="93" t="s">
        <v>154</v>
      </c>
      <c r="K45" s="162" t="s">
        <v>472</v>
      </c>
      <c r="L45" s="93">
        <f t="shared" si="7"/>
        <v>1</v>
      </c>
      <c r="M45" s="93"/>
      <c r="O45" s="184" t="s">
        <v>558</v>
      </c>
    </row>
    <row r="46" spans="1:15" s="132" customFormat="1" ht="105">
      <c r="A46" s="119">
        <v>46</v>
      </c>
      <c r="B46" s="133"/>
      <c r="C46" s="92"/>
      <c r="D46" s="92"/>
      <c r="E46" s="92"/>
      <c r="F46" s="92" t="s">
        <v>163</v>
      </c>
      <c r="G46" s="84" t="s">
        <v>205</v>
      </c>
      <c r="H46" s="93"/>
      <c r="I46" s="176" t="s">
        <v>430</v>
      </c>
      <c r="J46" s="93" t="s">
        <v>156</v>
      </c>
      <c r="K46" s="162" t="s">
        <v>472</v>
      </c>
      <c r="L46" s="93">
        <f t="shared" si="7"/>
        <v>1</v>
      </c>
      <c r="M46" s="93"/>
      <c r="O46" s="184" t="s">
        <v>559</v>
      </c>
    </row>
    <row r="47" spans="1:15" s="132" customFormat="1" ht="60">
      <c r="A47" s="86">
        <v>47</v>
      </c>
      <c r="B47" s="133"/>
      <c r="C47" s="92"/>
      <c r="D47" s="92"/>
      <c r="E47" s="92"/>
      <c r="F47" s="92" t="s">
        <v>164</v>
      </c>
      <c r="G47" s="84" t="s">
        <v>206</v>
      </c>
      <c r="H47" s="93"/>
      <c r="I47" s="126" t="s">
        <v>211</v>
      </c>
      <c r="J47" s="93" t="s">
        <v>156</v>
      </c>
      <c r="K47" s="162" t="s">
        <v>472</v>
      </c>
      <c r="L47" s="93">
        <f t="shared" si="7"/>
        <v>1</v>
      </c>
      <c r="M47" s="93"/>
      <c r="O47" s="184" t="s">
        <v>560</v>
      </c>
    </row>
    <row r="48" spans="1:15" s="132" customFormat="1" ht="90">
      <c r="A48" s="119">
        <v>48</v>
      </c>
      <c r="B48" s="133"/>
      <c r="C48" s="92"/>
      <c r="D48" s="92"/>
      <c r="E48" s="92"/>
      <c r="F48" s="92" t="s">
        <v>166</v>
      </c>
      <c r="G48" s="84" t="s">
        <v>207</v>
      </c>
      <c r="H48" s="93"/>
      <c r="I48" s="126" t="s">
        <v>212</v>
      </c>
      <c r="J48" s="93" t="s">
        <v>154</v>
      </c>
      <c r="K48" s="162" t="s">
        <v>472</v>
      </c>
      <c r="L48" s="93">
        <f t="shared" si="7"/>
        <v>1</v>
      </c>
      <c r="M48" s="93"/>
      <c r="O48" s="184" t="s">
        <v>561</v>
      </c>
    </row>
    <row r="49" spans="1:15" s="132" customFormat="1" ht="90">
      <c r="A49" s="86">
        <v>49</v>
      </c>
      <c r="B49" s="133"/>
      <c r="C49" s="92"/>
      <c r="D49" s="92"/>
      <c r="E49" s="92"/>
      <c r="F49" s="92" t="s">
        <v>171</v>
      </c>
      <c r="G49" s="84" t="s">
        <v>208</v>
      </c>
      <c r="H49" s="93"/>
      <c r="I49" s="126" t="s">
        <v>360</v>
      </c>
      <c r="J49" s="93" t="s">
        <v>156</v>
      </c>
      <c r="K49" s="162" t="s">
        <v>472</v>
      </c>
      <c r="L49" s="93">
        <f t="shared" si="7"/>
        <v>1</v>
      </c>
      <c r="M49" s="93"/>
      <c r="O49" s="184" t="s">
        <v>562</v>
      </c>
    </row>
    <row r="50" spans="1:15" s="132" customFormat="1" ht="150">
      <c r="A50" s="119">
        <v>50</v>
      </c>
      <c r="B50" s="133"/>
      <c r="C50" s="92"/>
      <c r="D50" s="92"/>
      <c r="E50" s="92"/>
      <c r="F50" s="92" t="s">
        <v>173</v>
      </c>
      <c r="G50" s="84" t="s">
        <v>209</v>
      </c>
      <c r="H50" s="93"/>
      <c r="I50" s="126" t="s">
        <v>213</v>
      </c>
      <c r="J50" s="93" t="s">
        <v>156</v>
      </c>
      <c r="K50" s="162" t="s">
        <v>473</v>
      </c>
      <c r="L50" s="93">
        <f t="shared" si="7"/>
        <v>0.67</v>
      </c>
      <c r="M50" s="93"/>
      <c r="O50" s="184" t="s">
        <v>563</v>
      </c>
    </row>
    <row r="51" spans="1:15" s="132" customFormat="1" ht="180">
      <c r="A51" s="86">
        <v>51</v>
      </c>
      <c r="B51" s="133"/>
      <c r="C51" s="92"/>
      <c r="D51" s="92"/>
      <c r="E51" s="92"/>
      <c r="F51" s="92" t="s">
        <v>9</v>
      </c>
      <c r="G51" s="84" t="s">
        <v>210</v>
      </c>
      <c r="H51" s="93"/>
      <c r="I51" s="126" t="s">
        <v>214</v>
      </c>
      <c r="J51" s="93" t="s">
        <v>154</v>
      </c>
      <c r="K51" s="162" t="s">
        <v>473</v>
      </c>
      <c r="L51" s="93">
        <f t="shared" si="7"/>
        <v>0.5</v>
      </c>
      <c r="M51" s="93"/>
      <c r="O51" s="184" t="s">
        <v>564</v>
      </c>
    </row>
    <row r="52" spans="1:15">
      <c r="A52" s="119">
        <v>52</v>
      </c>
      <c r="B52" s="96"/>
      <c r="C52" s="91"/>
      <c r="D52" s="91"/>
      <c r="E52" s="91" t="s">
        <v>11</v>
      </c>
      <c r="F52" s="200" t="s">
        <v>94</v>
      </c>
      <c r="G52" s="201"/>
      <c r="H52" s="107">
        <v>0.5</v>
      </c>
      <c r="I52" s="125"/>
      <c r="J52" s="107"/>
      <c r="K52" s="107"/>
      <c r="L52" s="107">
        <f>AVERAGE(L53:L54)*H52</f>
        <v>0.5</v>
      </c>
      <c r="M52" s="107"/>
      <c r="O52" s="107"/>
    </row>
    <row r="53" spans="1:15" s="132" customFormat="1" ht="45">
      <c r="A53" s="86">
        <v>53</v>
      </c>
      <c r="B53" s="133"/>
      <c r="C53" s="92"/>
      <c r="D53" s="92"/>
      <c r="E53" s="85"/>
      <c r="F53" s="92" t="s">
        <v>152</v>
      </c>
      <c r="G53" s="84" t="s">
        <v>390</v>
      </c>
      <c r="H53" s="93"/>
      <c r="I53" s="126" t="s">
        <v>216</v>
      </c>
      <c r="J53" s="93" t="s">
        <v>168</v>
      </c>
      <c r="K53" s="172" t="s">
        <v>474</v>
      </c>
      <c r="L53" s="93">
        <f t="shared" ref="L53:L54" si="8">IF(J53="Ya/Tidak",IF(K53="Ya",1,IF(K53="Tidak",0,"Blm Diisi")),IF(J53="A/B/C",IF(K53="A",1,IF(K53="B",0.5,IF(K53="C",0,"Blm Diisi"))),IF(J53="A/B/C/D",IF(K53="A",1,IF(K53="B",0.67,IF(K53="C",0.33,IF(K53="D",0,"Blm Diisi")))),IF(J53="A/B/C/D/E",IF(K53="A",1,IF(K53="B",0.75,IF(K53="C",0.5,IF(K53="D",0.25,IF(K53="E",0,"Blm Diisi"))))),IF(J53="%",IF(K53="","Blm Diisi",K53),IF(J53="Jumlah",IF(K53="","Blm Diisi",""),IF(J53="Rupiah",IF(K53="","Blm Diisi",""),IF(J53="","","-"))))))))</f>
        <v>1</v>
      </c>
      <c r="M53" s="93"/>
      <c r="O53" s="184" t="s">
        <v>566</v>
      </c>
    </row>
    <row r="54" spans="1:15" s="132" customFormat="1" ht="90">
      <c r="A54" s="119">
        <v>54</v>
      </c>
      <c r="B54" s="133"/>
      <c r="C54" s="92"/>
      <c r="D54" s="92"/>
      <c r="E54" s="85"/>
      <c r="F54" s="92" t="s">
        <v>155</v>
      </c>
      <c r="G54" s="84" t="s">
        <v>215</v>
      </c>
      <c r="H54" s="93"/>
      <c r="I54" s="126" t="s">
        <v>217</v>
      </c>
      <c r="J54" s="93" t="s">
        <v>154</v>
      </c>
      <c r="K54" s="162" t="s">
        <v>472</v>
      </c>
      <c r="L54" s="93">
        <f t="shared" si="8"/>
        <v>1</v>
      </c>
      <c r="M54" s="93"/>
      <c r="O54" s="184" t="s">
        <v>565</v>
      </c>
    </row>
    <row r="55" spans="1:15">
      <c r="A55" s="86">
        <v>55</v>
      </c>
      <c r="B55" s="97"/>
      <c r="C55" s="97"/>
      <c r="D55" s="98">
        <v>5</v>
      </c>
      <c r="E55" s="216" t="s">
        <v>27</v>
      </c>
      <c r="F55" s="217"/>
      <c r="G55" s="218"/>
      <c r="H55" s="28">
        <f>SUM(H56:H76)</f>
        <v>1.4</v>
      </c>
      <c r="I55" s="122"/>
      <c r="J55" s="28"/>
      <c r="K55" s="28"/>
      <c r="L55" s="28">
        <f>SUM(L56,L60,L63,L70,L73,L76)</f>
        <v>1.375</v>
      </c>
      <c r="M55" s="28"/>
      <c r="O55" s="28"/>
    </row>
    <row r="56" spans="1:15" ht="33.950000000000003" customHeight="1">
      <c r="A56" s="119">
        <v>56</v>
      </c>
      <c r="B56" s="96"/>
      <c r="C56" s="91"/>
      <c r="D56" s="91"/>
      <c r="E56" s="91" t="s">
        <v>9</v>
      </c>
      <c r="F56" s="200" t="s">
        <v>132</v>
      </c>
      <c r="G56" s="201"/>
      <c r="H56" s="107">
        <v>0.2</v>
      </c>
      <c r="I56" s="125"/>
      <c r="J56" s="107"/>
      <c r="K56" s="107"/>
      <c r="L56" s="107">
        <f>AVERAGE(L57:L59)*H56</f>
        <v>0.2</v>
      </c>
      <c r="M56" s="107"/>
      <c r="O56" s="107"/>
    </row>
    <row r="57" spans="1:15" s="132" customFormat="1" ht="75">
      <c r="A57" s="119">
        <v>58</v>
      </c>
      <c r="B57" s="133"/>
      <c r="C57" s="92"/>
      <c r="D57" s="92"/>
      <c r="E57" s="92"/>
      <c r="F57" s="92" t="s">
        <v>152</v>
      </c>
      <c r="G57" s="84" t="s">
        <v>222</v>
      </c>
      <c r="H57" s="93"/>
      <c r="I57" s="126" t="s">
        <v>431</v>
      </c>
      <c r="J57" s="93" t="s">
        <v>154</v>
      </c>
      <c r="K57" s="162" t="s">
        <v>472</v>
      </c>
      <c r="L57" s="93">
        <f t="shared" ref="L57:L59" si="9">IF(J57="Ya/Tidak",IF(K57="Ya",1,IF(K57="Tidak",0,"Blm Diisi")),IF(J57="A/B/C",IF(K57="A",1,IF(K57="B",0.5,IF(K57="C",0,"Blm Diisi"))),IF(J57="A/B/C/D",IF(K57="A",1,IF(K57="B",0.67,IF(K57="C",0.33,IF(K57="D",0,"Blm Diisi")))),IF(J57="A/B/C/D/E",IF(K57="A",1,IF(K57="B",0.75,IF(K57="C",0.5,IF(K57="D",0.25,IF(K57="E",0,"Blm Diisi"))))),IF(J57="%",IF(K57="","Blm Diisi",K57),IF(J57="Jumlah",IF(K57="","Blm Diisi",""),IF(J57="Rupiah",IF(K57="","Blm Diisi",""),IF(J57="","","-"))))))))</f>
        <v>1</v>
      </c>
      <c r="M57" s="93"/>
      <c r="O57" s="184" t="s">
        <v>495</v>
      </c>
    </row>
    <row r="58" spans="1:15" s="132" customFormat="1" ht="45">
      <c r="A58" s="119">
        <v>60</v>
      </c>
      <c r="B58" s="133"/>
      <c r="C58" s="92"/>
      <c r="D58" s="92"/>
      <c r="E58" s="92"/>
      <c r="F58" s="92" t="s">
        <v>155</v>
      </c>
      <c r="G58" s="171" t="s">
        <v>328</v>
      </c>
      <c r="H58" s="93"/>
      <c r="I58" s="126" t="s">
        <v>432</v>
      </c>
      <c r="J58" s="93" t="s">
        <v>154</v>
      </c>
      <c r="K58" s="162" t="s">
        <v>472</v>
      </c>
      <c r="L58" s="93">
        <f t="shared" ref="L58" si="10">IF(J58="Ya/Tidak",IF(K58="Ya",1,IF(K58="Tidak",0,"Blm Diisi")),IF(J58="A/B/C",IF(K58="A",1,IF(K58="B",0.5,IF(K58="C",0,"Blm Diisi"))),IF(J58="A/B/C/D",IF(K58="A",1,IF(K58="B",0.67,IF(K58="C",0.33,IF(K58="D",0,"Blm Diisi")))),IF(J58="A/B/C/D/E",IF(K58="A",1,IF(K58="B",0.75,IF(K58="C",0.5,IF(K58="D",0.25,IF(K58="E",0,"Blm Diisi"))))),IF(J58="%",IF(K58="","Blm Diisi",K58),IF(J58="Jumlah",IF(K58="","Blm Diisi",""),IF(J58="Rupiah",IF(K58="","Blm Diisi",""),IF(J58="","","-"))))))))</f>
        <v>1</v>
      </c>
      <c r="M58" s="93"/>
      <c r="O58" s="184" t="s">
        <v>496</v>
      </c>
    </row>
    <row r="59" spans="1:15" s="132" customFormat="1" ht="120">
      <c r="A59" s="119">
        <v>60</v>
      </c>
      <c r="B59" s="133"/>
      <c r="C59" s="92"/>
      <c r="D59" s="92"/>
      <c r="E59" s="92"/>
      <c r="F59" s="92" t="s">
        <v>157</v>
      </c>
      <c r="G59" s="84" t="s">
        <v>223</v>
      </c>
      <c r="H59" s="93"/>
      <c r="I59" s="126" t="s">
        <v>224</v>
      </c>
      <c r="J59" s="93" t="s">
        <v>156</v>
      </c>
      <c r="K59" s="162" t="s">
        <v>472</v>
      </c>
      <c r="L59" s="93">
        <f t="shared" si="9"/>
        <v>1</v>
      </c>
      <c r="M59" s="93"/>
      <c r="O59" s="184" t="s">
        <v>497</v>
      </c>
    </row>
    <row r="60" spans="1:15" ht="30.95" customHeight="1">
      <c r="A60" s="86">
        <v>61</v>
      </c>
      <c r="B60" s="96"/>
      <c r="C60" s="91"/>
      <c r="D60" s="91"/>
      <c r="E60" s="91" t="s">
        <v>11</v>
      </c>
      <c r="F60" s="200" t="s">
        <v>131</v>
      </c>
      <c r="G60" s="201"/>
      <c r="H60" s="107">
        <v>0.2</v>
      </c>
      <c r="I60" s="125"/>
      <c r="J60" s="107"/>
      <c r="K60" s="107"/>
      <c r="L60" s="107">
        <f>AVERAGE(L61:L62)*H60</f>
        <v>0.2</v>
      </c>
      <c r="M60" s="107"/>
      <c r="O60" s="107"/>
    </row>
    <row r="61" spans="1:15" s="132" customFormat="1" ht="120">
      <c r="A61" s="119">
        <v>62</v>
      </c>
      <c r="B61" s="133"/>
      <c r="C61" s="92"/>
      <c r="D61" s="92"/>
      <c r="E61" s="92"/>
      <c r="F61" s="92" t="s">
        <v>152</v>
      </c>
      <c r="G61" s="84" t="s">
        <v>329</v>
      </c>
      <c r="H61" s="93"/>
      <c r="I61" s="126" t="s">
        <v>330</v>
      </c>
      <c r="J61" s="93" t="s">
        <v>156</v>
      </c>
      <c r="K61" s="162" t="s">
        <v>472</v>
      </c>
      <c r="L61" s="93">
        <f t="shared" ref="L61:L62" si="11">IF(J61="Ya/Tidak",IF(K61="Ya",1,IF(K61="Tidak",0,"Blm Diisi")),IF(J61="A/B/C",IF(K61="A",1,IF(K61="B",0.5,IF(K61="C",0,"Blm Diisi"))),IF(J61="A/B/C/D",IF(K61="A",1,IF(K61="B",0.67,IF(K61="C",0.33,IF(K61="D",0,"Blm Diisi")))),IF(J61="A/B/C/D/E",IF(K61="A",1,IF(K61="B",0.75,IF(K61="C",0.5,IF(K61="D",0.25,IF(K61="E",0,"Blm Diisi"))))),IF(J61="%",IF(K61="","Blm Diisi",K61),IF(J61="Jumlah",IF(K61="","Blm Diisi",""),IF(J61="Rupiah",IF(K61="","Blm Diisi",""),IF(J61="","","-"))))))))</f>
        <v>1</v>
      </c>
      <c r="M61" s="93"/>
      <c r="O61" s="184" t="s">
        <v>498</v>
      </c>
    </row>
    <row r="62" spans="1:15" s="132" customFormat="1" ht="150">
      <c r="A62" s="86">
        <v>63</v>
      </c>
      <c r="B62" s="133"/>
      <c r="C62" s="92"/>
      <c r="D62" s="92"/>
      <c r="E62" s="92"/>
      <c r="F62" s="92" t="s">
        <v>155</v>
      </c>
      <c r="G62" s="84" t="s">
        <v>225</v>
      </c>
      <c r="H62" s="93"/>
      <c r="I62" s="126" t="s">
        <v>226</v>
      </c>
      <c r="J62" s="93" t="s">
        <v>156</v>
      </c>
      <c r="K62" s="162" t="s">
        <v>472</v>
      </c>
      <c r="L62" s="93">
        <f t="shared" si="11"/>
        <v>1</v>
      </c>
      <c r="M62" s="93"/>
      <c r="O62" s="184" t="s">
        <v>499</v>
      </c>
    </row>
    <row r="63" spans="1:15">
      <c r="A63" s="119">
        <v>64</v>
      </c>
      <c r="B63" s="96"/>
      <c r="C63" s="91"/>
      <c r="D63" s="91"/>
      <c r="E63" s="91" t="s">
        <v>13</v>
      </c>
      <c r="F63" s="200" t="s">
        <v>134</v>
      </c>
      <c r="G63" s="201"/>
      <c r="H63" s="107">
        <v>0.4</v>
      </c>
      <c r="I63" s="125"/>
      <c r="J63" s="107"/>
      <c r="K63" s="107"/>
      <c r="L63" s="107">
        <f>AVERAGE(L64:L69)*H63</f>
        <v>0.4</v>
      </c>
      <c r="M63" s="107"/>
      <c r="O63" s="107"/>
    </row>
    <row r="64" spans="1:15" s="132" customFormat="1" ht="105">
      <c r="A64" s="86">
        <v>65</v>
      </c>
      <c r="B64" s="133"/>
      <c r="C64" s="92"/>
      <c r="D64" s="92"/>
      <c r="E64" s="92"/>
      <c r="F64" s="92" t="s">
        <v>152</v>
      </c>
      <c r="G64" s="84" t="s">
        <v>331</v>
      </c>
      <c r="H64" s="93"/>
      <c r="I64" s="126" t="s">
        <v>433</v>
      </c>
      <c r="J64" s="93" t="s">
        <v>156</v>
      </c>
      <c r="K64" s="162" t="s">
        <v>472</v>
      </c>
      <c r="L64" s="93">
        <f t="shared" ref="L64:L69" si="12">IF(J64="Ya/Tidak",IF(K64="Ya",1,IF(K64="Tidak",0,"Blm Diisi")),IF(J64="A/B/C",IF(K64="A",1,IF(K64="B",0.5,IF(K64="C",0,"Blm Diisi"))),IF(J64="A/B/C/D",IF(K64="A",1,IF(K64="B",0.67,IF(K64="C",0.33,IF(K64="D",0,"Blm Diisi")))),IF(J64="A/B/C/D/E",IF(K64="A",1,IF(K64="B",0.75,IF(K64="C",0.5,IF(K64="D",0.25,IF(K64="E",0,"Blm Diisi"))))),IF(J64="%",IF(K64="","Blm Diisi",K64),IF(J64="Jumlah",IF(K64="","Blm Diisi",""),IF(J64="Rupiah",IF(K64="","Blm Diisi",""),IF(J64="","","-"))))))))</f>
        <v>1</v>
      </c>
      <c r="M64" s="93"/>
      <c r="O64" s="184" t="s">
        <v>500</v>
      </c>
    </row>
    <row r="65" spans="1:15" s="132" customFormat="1" ht="120">
      <c r="A65" s="119">
        <v>66</v>
      </c>
      <c r="B65" s="133"/>
      <c r="C65" s="92"/>
      <c r="D65" s="92"/>
      <c r="E65" s="92"/>
      <c r="F65" s="92" t="s">
        <v>155</v>
      </c>
      <c r="G65" s="84" t="s">
        <v>332</v>
      </c>
      <c r="H65" s="93"/>
      <c r="I65" s="126" t="s">
        <v>434</v>
      </c>
      <c r="J65" s="93" t="s">
        <v>156</v>
      </c>
      <c r="K65" s="162" t="s">
        <v>472</v>
      </c>
      <c r="L65" s="93">
        <f t="shared" si="12"/>
        <v>1</v>
      </c>
      <c r="M65" s="93"/>
      <c r="O65" s="184" t="s">
        <v>503</v>
      </c>
    </row>
    <row r="66" spans="1:15" s="132" customFormat="1" ht="120">
      <c r="A66" s="86">
        <v>67</v>
      </c>
      <c r="B66" s="133"/>
      <c r="C66" s="92"/>
      <c r="D66" s="92"/>
      <c r="E66" s="92"/>
      <c r="F66" s="92" t="s">
        <v>157</v>
      </c>
      <c r="G66" s="84" t="s">
        <v>227</v>
      </c>
      <c r="H66" s="93"/>
      <c r="I66" s="126" t="s">
        <v>435</v>
      </c>
      <c r="J66" s="93" t="s">
        <v>156</v>
      </c>
      <c r="K66" s="162" t="s">
        <v>472</v>
      </c>
      <c r="L66" s="93">
        <f t="shared" si="12"/>
        <v>1</v>
      </c>
      <c r="M66" s="93"/>
      <c r="O66" s="184" t="s">
        <v>501</v>
      </c>
    </row>
    <row r="67" spans="1:15" s="132" customFormat="1" ht="75">
      <c r="A67" s="119">
        <v>68</v>
      </c>
      <c r="B67" s="133"/>
      <c r="C67" s="92"/>
      <c r="D67" s="92"/>
      <c r="E67" s="92"/>
      <c r="F67" s="92" t="s">
        <v>163</v>
      </c>
      <c r="G67" s="84" t="s">
        <v>228</v>
      </c>
      <c r="H67" s="93"/>
      <c r="I67" s="126" t="s">
        <v>230</v>
      </c>
      <c r="J67" s="93" t="s">
        <v>175</v>
      </c>
      <c r="K67" s="162" t="s">
        <v>472</v>
      </c>
      <c r="L67" s="93">
        <f t="shared" si="12"/>
        <v>1</v>
      </c>
      <c r="M67" s="93"/>
      <c r="O67" s="184" t="s">
        <v>504</v>
      </c>
    </row>
    <row r="68" spans="1:15" s="132" customFormat="1" ht="135">
      <c r="A68" s="86">
        <v>69</v>
      </c>
      <c r="B68" s="133"/>
      <c r="C68" s="92"/>
      <c r="D68" s="92"/>
      <c r="E68" s="92"/>
      <c r="F68" s="92" t="s">
        <v>164</v>
      </c>
      <c r="G68" s="84" t="s">
        <v>229</v>
      </c>
      <c r="H68" s="93"/>
      <c r="I68" s="126" t="s">
        <v>334</v>
      </c>
      <c r="J68" s="93" t="s">
        <v>175</v>
      </c>
      <c r="K68" s="162" t="s">
        <v>472</v>
      </c>
      <c r="L68" s="93">
        <f t="shared" si="12"/>
        <v>1</v>
      </c>
      <c r="M68" s="93"/>
      <c r="O68" s="184" t="s">
        <v>505</v>
      </c>
    </row>
    <row r="69" spans="1:15" s="132" customFormat="1" ht="165">
      <c r="A69" s="119">
        <v>70</v>
      </c>
      <c r="B69" s="133"/>
      <c r="C69" s="92"/>
      <c r="D69" s="92"/>
      <c r="E69" s="92"/>
      <c r="F69" s="92" t="s">
        <v>166</v>
      </c>
      <c r="G69" s="84" t="s">
        <v>333</v>
      </c>
      <c r="H69" s="93"/>
      <c r="I69" s="126" t="s">
        <v>436</v>
      </c>
      <c r="J69" s="93" t="s">
        <v>156</v>
      </c>
      <c r="K69" s="162" t="s">
        <v>472</v>
      </c>
      <c r="L69" s="93">
        <f t="shared" si="12"/>
        <v>1</v>
      </c>
      <c r="M69" s="93"/>
      <c r="O69" s="184" t="s">
        <v>502</v>
      </c>
    </row>
    <row r="70" spans="1:15" ht="36" customHeight="1">
      <c r="A70" s="86">
        <v>71</v>
      </c>
      <c r="B70" s="96"/>
      <c r="C70" s="91"/>
      <c r="D70" s="91"/>
      <c r="E70" s="91" t="s">
        <v>15</v>
      </c>
      <c r="F70" s="200" t="s">
        <v>135</v>
      </c>
      <c r="G70" s="201"/>
      <c r="H70" s="107">
        <v>0.2</v>
      </c>
      <c r="I70" s="125"/>
      <c r="J70" s="107"/>
      <c r="K70" s="107"/>
      <c r="L70" s="107">
        <f>AVERAGE(L71:L72)*H70</f>
        <v>0.2</v>
      </c>
      <c r="M70" s="107"/>
      <c r="O70" s="107"/>
    </row>
    <row r="71" spans="1:15" s="132" customFormat="1" ht="120">
      <c r="A71" s="119">
        <v>72</v>
      </c>
      <c r="B71" s="133"/>
      <c r="C71" s="92"/>
      <c r="D71" s="92"/>
      <c r="E71" s="92"/>
      <c r="F71" s="92" t="s">
        <v>152</v>
      </c>
      <c r="G71" s="84" t="s">
        <v>335</v>
      </c>
      <c r="H71" s="93"/>
      <c r="I71" s="126" t="s">
        <v>437</v>
      </c>
      <c r="J71" s="93" t="s">
        <v>156</v>
      </c>
      <c r="K71" s="162" t="s">
        <v>472</v>
      </c>
      <c r="L71" s="93">
        <f t="shared" ref="L71:L72" si="13">IF(J71="Ya/Tidak",IF(K71="Ya",1,IF(K71="Tidak",0,"Blm Diisi")),IF(J71="A/B/C",IF(K71="A",1,IF(K71="B",0.5,IF(K71="C",0,"Blm Diisi"))),IF(J71="A/B/C/D",IF(K71="A",1,IF(K71="B",0.67,IF(K71="C",0.33,IF(K71="D",0,"Blm Diisi")))),IF(J71="A/B/C/D/E",IF(K71="A",1,IF(K71="B",0.75,IF(K71="C",0.5,IF(K71="D",0.25,IF(K71="E",0,"Blm Diisi"))))),IF(J71="%",IF(K71="","Blm Diisi",K71),IF(J71="Jumlah",IF(K71="","Blm Diisi",""),IF(J71="Rupiah",IF(K71="","Blm Diisi",""),IF(J71="","","-"))))))))</f>
        <v>1</v>
      </c>
      <c r="M71" s="93"/>
      <c r="O71" s="184" t="s">
        <v>506</v>
      </c>
    </row>
    <row r="72" spans="1:15" s="132" customFormat="1" ht="90">
      <c r="A72" s="86">
        <v>73</v>
      </c>
      <c r="B72" s="133"/>
      <c r="C72" s="92"/>
      <c r="D72" s="92"/>
      <c r="E72" s="92"/>
      <c r="F72" s="92" t="s">
        <v>155</v>
      </c>
      <c r="G72" s="84" t="s">
        <v>438</v>
      </c>
      <c r="H72" s="93"/>
      <c r="I72" s="126" t="s">
        <v>439</v>
      </c>
      <c r="J72" s="93" t="s">
        <v>154</v>
      </c>
      <c r="K72" s="162" t="s">
        <v>472</v>
      </c>
      <c r="L72" s="93">
        <f t="shared" si="13"/>
        <v>1</v>
      </c>
      <c r="M72" s="93"/>
      <c r="O72" s="184" t="s">
        <v>507</v>
      </c>
    </row>
    <row r="73" spans="1:15">
      <c r="A73" s="119">
        <v>74</v>
      </c>
      <c r="B73" s="96"/>
      <c r="C73" s="91"/>
      <c r="D73" s="91"/>
      <c r="E73" s="91" t="s">
        <v>32</v>
      </c>
      <c r="F73" s="200" t="s">
        <v>136</v>
      </c>
      <c r="G73" s="201"/>
      <c r="H73" s="107">
        <v>0.2</v>
      </c>
      <c r="I73" s="125"/>
      <c r="J73" s="107"/>
      <c r="K73" s="107"/>
      <c r="L73" s="107">
        <f>AVERAGE(L74:L75)*H73</f>
        <v>0.17500000000000002</v>
      </c>
      <c r="M73" s="107"/>
      <c r="O73" s="107"/>
    </row>
    <row r="74" spans="1:15" s="132" customFormat="1" ht="105">
      <c r="A74" s="86">
        <v>75</v>
      </c>
      <c r="B74" s="133"/>
      <c r="C74" s="92"/>
      <c r="D74" s="92"/>
      <c r="E74" s="92"/>
      <c r="F74" s="92" t="s">
        <v>152</v>
      </c>
      <c r="G74" s="84" t="s">
        <v>336</v>
      </c>
      <c r="H74" s="93"/>
      <c r="I74" s="126" t="s">
        <v>337</v>
      </c>
      <c r="J74" s="93" t="s">
        <v>156</v>
      </c>
      <c r="K74" s="162" t="s">
        <v>472</v>
      </c>
      <c r="L74" s="93">
        <f t="shared" ref="L74:L75" si="14">IF(J74="Ya/Tidak",IF(K74="Ya",1,IF(K74="Tidak",0,"Blm Diisi")),IF(J74="A/B/C",IF(K74="A",1,IF(K74="B",0.5,IF(K74="C",0,"Blm Diisi"))),IF(J74="A/B/C/D",IF(K74="A",1,IF(K74="B",0.67,IF(K74="C",0.33,IF(K74="D",0,"Blm Diisi")))),IF(J74="A/B/C/D/E",IF(K74="A",1,IF(K74="B",0.75,IF(K74="C",0.5,IF(K74="D",0.25,IF(K74="E",0,"Blm Diisi"))))),IF(J74="%",IF(K74="","Blm Diisi",K74),IF(J74="Jumlah",IF(K74="","Blm Diisi",""),IF(J74="Rupiah",IF(K74="","Blm Diisi",""),IF(J74="","","-"))))))))</f>
        <v>1</v>
      </c>
      <c r="M74" s="93"/>
      <c r="O74" s="184" t="s">
        <v>508</v>
      </c>
    </row>
    <row r="75" spans="1:15" s="132" customFormat="1" ht="150">
      <c r="A75" s="119">
        <v>76</v>
      </c>
      <c r="B75" s="133"/>
      <c r="C75" s="92"/>
      <c r="D75" s="92"/>
      <c r="E75" s="92"/>
      <c r="F75" s="92" t="s">
        <v>155</v>
      </c>
      <c r="G75" s="84" t="s">
        <v>231</v>
      </c>
      <c r="H75" s="93"/>
      <c r="I75" s="126" t="s">
        <v>232</v>
      </c>
      <c r="J75" s="93" t="s">
        <v>175</v>
      </c>
      <c r="K75" s="162" t="s">
        <v>473</v>
      </c>
      <c r="L75" s="93">
        <f t="shared" si="14"/>
        <v>0.75</v>
      </c>
      <c r="M75" s="93"/>
      <c r="O75" s="184" t="s">
        <v>509</v>
      </c>
    </row>
    <row r="76" spans="1:15">
      <c r="A76" s="86">
        <v>77</v>
      </c>
      <c r="B76" s="96"/>
      <c r="C76" s="91"/>
      <c r="D76" s="91"/>
      <c r="E76" s="91" t="s">
        <v>34</v>
      </c>
      <c r="F76" s="200" t="s">
        <v>95</v>
      </c>
      <c r="G76" s="201"/>
      <c r="H76" s="107">
        <v>0.2</v>
      </c>
      <c r="I76" s="125"/>
      <c r="J76" s="107"/>
      <c r="K76" s="107"/>
      <c r="L76" s="107">
        <f>AVERAGE(L77)*H76</f>
        <v>0.2</v>
      </c>
      <c r="M76" s="107"/>
      <c r="O76" s="107"/>
    </row>
    <row r="77" spans="1:15" s="132" customFormat="1" ht="30">
      <c r="A77" s="119">
        <v>78</v>
      </c>
      <c r="B77" s="133"/>
      <c r="C77" s="92"/>
      <c r="D77" s="92"/>
      <c r="E77" s="92"/>
      <c r="F77" s="136" t="s">
        <v>59</v>
      </c>
      <c r="G77" s="84" t="s">
        <v>233</v>
      </c>
      <c r="H77" s="93"/>
      <c r="I77" s="126" t="s">
        <v>234</v>
      </c>
      <c r="J77" s="93" t="s">
        <v>168</v>
      </c>
      <c r="K77" s="172" t="s">
        <v>474</v>
      </c>
      <c r="L77" s="93">
        <f t="shared" ref="L77" si="15">IF(J77="Ya/Tidak",IF(K77="Ya",1,IF(K77="Tidak",0,"Blm Diisi")),IF(J77="A/B/C",IF(K77="A",1,IF(K77="B",0.5,IF(K77="C",0,"Blm Diisi"))),IF(J77="A/B/C/D",IF(K77="A",1,IF(K77="B",0.67,IF(K77="C",0.33,IF(K77="D",0,"Blm Diisi")))),IF(J77="A/B/C/D/E",IF(K77="A",1,IF(K77="B",0.75,IF(K77="C",0.5,IF(K77="D",0.25,IF(K77="E",0,"Blm Diisi"))))),IF(J77="%",IF(K77="","Blm Diisi",K77),IF(J77="Jumlah",IF(K77="","Blm Diisi",""),IF(J77="Rupiah",IF(K77="","Blm Diisi",""),IF(J77="","","-"))))))))</f>
        <v>1</v>
      </c>
      <c r="M77" s="93"/>
      <c r="O77" s="184" t="s">
        <v>510</v>
      </c>
    </row>
    <row r="78" spans="1:15">
      <c r="A78" s="86">
        <v>79</v>
      </c>
      <c r="B78" s="97"/>
      <c r="C78" s="97"/>
      <c r="D78" s="98">
        <v>6</v>
      </c>
      <c r="E78" s="35" t="s">
        <v>40</v>
      </c>
      <c r="F78" s="36"/>
      <c r="G78" s="30"/>
      <c r="H78" s="28">
        <f>SUM(H79:H86)</f>
        <v>2.5</v>
      </c>
      <c r="I78" s="122"/>
      <c r="J78" s="28"/>
      <c r="K78" s="28"/>
      <c r="L78" s="28">
        <f>SUM(L79,L86)</f>
        <v>2.5</v>
      </c>
      <c r="M78" s="28"/>
      <c r="O78" s="28"/>
    </row>
    <row r="79" spans="1:15">
      <c r="A79" s="119">
        <v>80</v>
      </c>
      <c r="B79" s="96"/>
      <c r="C79" s="91"/>
      <c r="D79" s="91"/>
      <c r="E79" s="91" t="s">
        <v>9</v>
      </c>
      <c r="F79" s="200" t="s">
        <v>96</v>
      </c>
      <c r="G79" s="201"/>
      <c r="H79" s="107">
        <v>1</v>
      </c>
      <c r="I79" s="125"/>
      <c r="J79" s="107"/>
      <c r="K79" s="107"/>
      <c r="L79" s="107">
        <f>AVERAGE(L80:L85)*H79</f>
        <v>1</v>
      </c>
      <c r="M79" s="107"/>
      <c r="O79" s="107"/>
    </row>
    <row r="80" spans="1:15" s="132" customFormat="1" ht="120">
      <c r="A80" s="86">
        <v>81</v>
      </c>
      <c r="B80" s="133"/>
      <c r="C80" s="92"/>
      <c r="D80" s="92"/>
      <c r="E80" s="92"/>
      <c r="F80" s="92" t="s">
        <v>152</v>
      </c>
      <c r="G80" s="84" t="s">
        <v>386</v>
      </c>
      <c r="H80" s="93"/>
      <c r="I80" s="126" t="s">
        <v>440</v>
      </c>
      <c r="J80" s="93" t="s">
        <v>156</v>
      </c>
      <c r="K80" s="162" t="s">
        <v>472</v>
      </c>
      <c r="L80" s="93">
        <f t="shared" ref="L80:L85" si="16">IF(J80="Ya/Tidak",IF(K80="Ya",1,IF(K80="Tidak",0,"Blm Diisi")),IF(J80="A/B/C",IF(K80="A",1,IF(K80="B",0.5,IF(K80="C",0,"Blm Diisi"))),IF(J80="A/B/C/D",IF(K80="A",1,IF(K80="B",0.67,IF(K80="C",0.33,IF(K80="D",0,"Blm Diisi")))),IF(J80="A/B/C/D/E",IF(K80="A",1,IF(K80="B",0.75,IF(K80="C",0.5,IF(K80="D",0.25,IF(K80="E",0,"Blm Diisi"))))),IF(J80="%",IF(K80="","Blm Diisi",K80),IF(J80="Jumlah",IF(K80="","Blm Diisi",""),IF(J80="Rupiah",IF(K80="","Blm Diisi",""),IF(J80="","","-"))))))))</f>
        <v>1</v>
      </c>
      <c r="M80" s="93"/>
      <c r="O80" s="184" t="s">
        <v>512</v>
      </c>
    </row>
    <row r="81" spans="1:15" s="132" customFormat="1" ht="120">
      <c r="A81" s="119">
        <v>82</v>
      </c>
      <c r="B81" s="133"/>
      <c r="C81" s="92"/>
      <c r="D81" s="92"/>
      <c r="E81" s="92"/>
      <c r="F81" s="92" t="s">
        <v>155</v>
      </c>
      <c r="G81" s="84" t="s">
        <v>387</v>
      </c>
      <c r="H81" s="93"/>
      <c r="I81" s="126" t="s">
        <v>441</v>
      </c>
      <c r="J81" s="93" t="s">
        <v>156</v>
      </c>
      <c r="K81" s="162" t="s">
        <v>472</v>
      </c>
      <c r="L81" s="93">
        <f t="shared" si="16"/>
        <v>1</v>
      </c>
      <c r="M81" s="93"/>
      <c r="O81" s="184" t="s">
        <v>513</v>
      </c>
    </row>
    <row r="82" spans="1:15" s="132" customFormat="1" ht="120">
      <c r="A82" s="86">
        <v>83</v>
      </c>
      <c r="B82" s="133"/>
      <c r="C82" s="92"/>
      <c r="D82" s="92"/>
      <c r="E82" s="92"/>
      <c r="F82" s="92" t="s">
        <v>157</v>
      </c>
      <c r="G82" s="84" t="s">
        <v>243</v>
      </c>
      <c r="H82" s="93"/>
      <c r="I82" s="126" t="s">
        <v>442</v>
      </c>
      <c r="J82" s="93" t="s">
        <v>156</v>
      </c>
      <c r="K82" s="162" t="s">
        <v>472</v>
      </c>
      <c r="L82" s="93">
        <f t="shared" si="16"/>
        <v>1</v>
      </c>
      <c r="M82" s="93"/>
      <c r="O82" s="184" t="s">
        <v>514</v>
      </c>
    </row>
    <row r="83" spans="1:15" s="132" customFormat="1" ht="135">
      <c r="A83" s="119">
        <v>84</v>
      </c>
      <c r="B83" s="133"/>
      <c r="C83" s="92"/>
      <c r="D83" s="92"/>
      <c r="E83" s="92"/>
      <c r="F83" s="92" t="s">
        <v>163</v>
      </c>
      <c r="G83" s="84" t="s">
        <v>241</v>
      </c>
      <c r="H83" s="93"/>
      <c r="I83" s="126" t="s">
        <v>443</v>
      </c>
      <c r="J83" s="93" t="s">
        <v>156</v>
      </c>
      <c r="K83" s="162" t="s">
        <v>472</v>
      </c>
      <c r="L83" s="93">
        <f t="shared" si="16"/>
        <v>1</v>
      </c>
      <c r="M83" s="93"/>
      <c r="O83" s="184" t="s">
        <v>515</v>
      </c>
    </row>
    <row r="84" spans="1:15" s="132" customFormat="1" ht="135">
      <c r="A84" s="86">
        <v>85</v>
      </c>
      <c r="B84" s="133"/>
      <c r="C84" s="92"/>
      <c r="D84" s="92"/>
      <c r="E84" s="92"/>
      <c r="F84" s="92" t="s">
        <v>164</v>
      </c>
      <c r="G84" s="84" t="s">
        <v>242</v>
      </c>
      <c r="H84" s="93"/>
      <c r="I84" s="126" t="s">
        <v>444</v>
      </c>
      <c r="J84" s="93" t="s">
        <v>156</v>
      </c>
      <c r="K84" s="162" t="s">
        <v>472</v>
      </c>
      <c r="L84" s="93">
        <f t="shared" si="16"/>
        <v>1</v>
      </c>
      <c r="M84" s="93"/>
      <c r="O84" s="184" t="s">
        <v>516</v>
      </c>
    </row>
    <row r="85" spans="1:15" s="132" customFormat="1" ht="135">
      <c r="A85" s="119">
        <v>86</v>
      </c>
      <c r="B85" s="133"/>
      <c r="C85" s="92"/>
      <c r="D85" s="92"/>
      <c r="E85" s="92"/>
      <c r="F85" s="92" t="s">
        <v>166</v>
      </c>
      <c r="G85" s="84" t="s">
        <v>243</v>
      </c>
      <c r="H85" s="93"/>
      <c r="I85" s="126" t="s">
        <v>368</v>
      </c>
      <c r="J85" s="93" t="s">
        <v>156</v>
      </c>
      <c r="K85" s="162" t="s">
        <v>472</v>
      </c>
      <c r="L85" s="93">
        <f t="shared" si="16"/>
        <v>1</v>
      </c>
      <c r="M85" s="93"/>
      <c r="O85" s="184" t="s">
        <v>517</v>
      </c>
    </row>
    <row r="86" spans="1:15">
      <c r="A86" s="86">
        <v>87</v>
      </c>
      <c r="B86" s="96"/>
      <c r="C86" s="91"/>
      <c r="D86" s="91"/>
      <c r="E86" s="91" t="s">
        <v>11</v>
      </c>
      <c r="F86" s="200" t="s">
        <v>97</v>
      </c>
      <c r="G86" s="201"/>
      <c r="H86" s="107">
        <v>1.5</v>
      </c>
      <c r="I86" s="125"/>
      <c r="J86" s="107"/>
      <c r="K86" s="107"/>
      <c r="L86" s="107">
        <f>AVERAGE(L87:L88)*H86</f>
        <v>1.5</v>
      </c>
      <c r="M86" s="107"/>
      <c r="O86" s="107"/>
    </row>
    <row r="87" spans="1:15" s="132" customFormat="1" ht="120">
      <c r="A87" s="119">
        <v>88</v>
      </c>
      <c r="B87" s="133"/>
      <c r="C87" s="92"/>
      <c r="D87" s="92"/>
      <c r="E87" s="85"/>
      <c r="F87" s="92" t="s">
        <v>152</v>
      </c>
      <c r="G87" s="84" t="s">
        <v>384</v>
      </c>
      <c r="H87" s="93"/>
      <c r="I87" s="126" t="s">
        <v>369</v>
      </c>
      <c r="J87" s="93" t="s">
        <v>156</v>
      </c>
      <c r="K87" s="162" t="s">
        <v>472</v>
      </c>
      <c r="L87" s="93">
        <f t="shared" ref="L87:L88" si="17">IF(J87="Ya/Tidak",IF(K87="Ya",1,IF(K87="Tidak",0,"Blm Diisi")),IF(J87="A/B/C",IF(K87="A",1,IF(K87="B",0.5,IF(K87="C",0,"Blm Diisi"))),IF(J87="A/B/C/D",IF(K87="A",1,IF(K87="B",0.67,IF(K87="C",0.33,IF(K87="D",0,"Blm Diisi")))),IF(J87="A/B/C/D/E",IF(K87="A",1,IF(K87="B",0.75,IF(K87="C",0.5,IF(K87="D",0.25,IF(K87="E",0,"Blm Diisi"))))),IF(J87="%",IF(K87="","Blm Diisi",K87),IF(J87="Jumlah",IF(K87="","Blm Diisi",""),IF(J87="Rupiah",IF(K87="","Blm Diisi",""),IF(J87="","","-"))))))))</f>
        <v>1</v>
      </c>
      <c r="M87" s="93"/>
      <c r="O87" s="184" t="s">
        <v>518</v>
      </c>
    </row>
    <row r="88" spans="1:15" s="132" customFormat="1" ht="75">
      <c r="A88" s="86">
        <v>89</v>
      </c>
      <c r="B88" s="133"/>
      <c r="C88" s="92"/>
      <c r="D88" s="92"/>
      <c r="E88" s="85"/>
      <c r="F88" s="92" t="s">
        <v>155</v>
      </c>
      <c r="G88" s="84" t="s">
        <v>244</v>
      </c>
      <c r="H88" s="93"/>
      <c r="I88" s="126" t="s">
        <v>245</v>
      </c>
      <c r="J88" s="93" t="s">
        <v>175</v>
      </c>
      <c r="K88" s="162" t="s">
        <v>472</v>
      </c>
      <c r="L88" s="93">
        <f t="shared" si="17"/>
        <v>1</v>
      </c>
      <c r="M88" s="93"/>
      <c r="O88" s="184" t="s">
        <v>519</v>
      </c>
    </row>
    <row r="89" spans="1:15">
      <c r="A89" s="119">
        <v>90</v>
      </c>
      <c r="B89" s="97"/>
      <c r="C89" s="97"/>
      <c r="D89" s="98">
        <v>7</v>
      </c>
      <c r="E89" s="216" t="s">
        <v>43</v>
      </c>
      <c r="F89" s="217"/>
      <c r="G89" s="218"/>
      <c r="H89" s="28">
        <f>SUM(H90:H116)</f>
        <v>2.2000000000000002</v>
      </c>
      <c r="I89" s="122"/>
      <c r="J89" s="28"/>
      <c r="K89" s="28"/>
      <c r="L89" s="28">
        <f>SUM(L90,L95,L102,L106,L108,L113)</f>
        <v>1.9335833333333332</v>
      </c>
      <c r="M89" s="28"/>
      <c r="O89" s="28"/>
    </row>
    <row r="90" spans="1:15">
      <c r="A90" s="86">
        <v>91</v>
      </c>
      <c r="B90" s="96"/>
      <c r="C90" s="91"/>
      <c r="D90" s="91"/>
      <c r="E90" s="91" t="s">
        <v>9</v>
      </c>
      <c r="F90" s="200" t="s">
        <v>103</v>
      </c>
      <c r="G90" s="201"/>
      <c r="H90" s="107">
        <v>0.3</v>
      </c>
      <c r="I90" s="125"/>
      <c r="J90" s="107"/>
      <c r="K90" s="107"/>
      <c r="L90" s="107">
        <f>AVERAGE(L91:L94)*H90</f>
        <v>0.26250000000000001</v>
      </c>
      <c r="M90" s="107"/>
      <c r="O90" s="107"/>
    </row>
    <row r="91" spans="1:15" s="132" customFormat="1" ht="60">
      <c r="A91" s="119">
        <v>92</v>
      </c>
      <c r="B91" s="133"/>
      <c r="C91" s="92"/>
      <c r="D91" s="92"/>
      <c r="E91" s="92"/>
      <c r="F91" s="92" t="s">
        <v>152</v>
      </c>
      <c r="G91" s="84" t="s">
        <v>445</v>
      </c>
      <c r="H91" s="93"/>
      <c r="I91" s="126" t="s">
        <v>447</v>
      </c>
      <c r="J91" s="93" t="s">
        <v>154</v>
      </c>
      <c r="K91" s="162" t="s">
        <v>473</v>
      </c>
      <c r="L91" s="93">
        <f t="shared" ref="L91:L94" si="18">IF(J91="Ya/Tidak",IF(K91="Ya",1,IF(K91="Tidak",0,"Blm Diisi")),IF(J91="A/B/C",IF(K91="A",1,IF(K91="B",0.5,IF(K91="C",0,"Blm Diisi"))),IF(J91="A/B/C/D",IF(K91="A",1,IF(K91="B",0.67,IF(K91="C",0.33,IF(K91="D",0,"Blm Diisi")))),IF(J91="A/B/C/D/E",IF(K91="A",1,IF(K91="B",0.75,IF(K91="C",0.5,IF(K91="D",0.25,IF(K91="E",0,"Blm Diisi"))))),IF(J91="%",IF(K91="","Blm Diisi",K91),IF(J91="Jumlah",IF(K91="","Blm Diisi",""),IF(J91="Rupiah",IF(K91="","Blm Diisi",""),IF(J91="","","-"))))))))</f>
        <v>0.5</v>
      </c>
      <c r="M91" s="93"/>
      <c r="O91" s="184" t="s">
        <v>520</v>
      </c>
    </row>
    <row r="92" spans="1:15" s="132" customFormat="1" ht="75">
      <c r="A92" s="86">
        <v>93</v>
      </c>
      <c r="B92" s="133"/>
      <c r="C92" s="92"/>
      <c r="D92" s="92"/>
      <c r="E92" s="92"/>
      <c r="F92" s="92" t="s">
        <v>155</v>
      </c>
      <c r="G92" s="84" t="s">
        <v>262</v>
      </c>
      <c r="H92" s="93"/>
      <c r="I92" s="126" t="s">
        <v>446</v>
      </c>
      <c r="J92" s="93" t="s">
        <v>168</v>
      </c>
      <c r="K92" s="172" t="s">
        <v>474</v>
      </c>
      <c r="L92" s="93">
        <f t="shared" si="18"/>
        <v>1</v>
      </c>
      <c r="M92" s="93"/>
      <c r="O92" s="184" t="s">
        <v>521</v>
      </c>
    </row>
    <row r="93" spans="1:15" s="132" customFormat="1" ht="60">
      <c r="A93" s="119">
        <v>94</v>
      </c>
      <c r="B93" s="133"/>
      <c r="C93" s="92"/>
      <c r="D93" s="92"/>
      <c r="E93" s="92"/>
      <c r="F93" s="92" t="s">
        <v>157</v>
      </c>
      <c r="G93" s="84" t="s">
        <v>263</v>
      </c>
      <c r="H93" s="93"/>
      <c r="I93" s="126" t="s">
        <v>265</v>
      </c>
      <c r="J93" s="93" t="s">
        <v>168</v>
      </c>
      <c r="K93" s="172" t="s">
        <v>474</v>
      </c>
      <c r="L93" s="93">
        <f t="shared" si="18"/>
        <v>1</v>
      </c>
      <c r="M93" s="93"/>
      <c r="O93" s="184" t="s">
        <v>522</v>
      </c>
    </row>
    <row r="94" spans="1:15" s="132" customFormat="1" ht="90">
      <c r="A94" s="86">
        <v>95</v>
      </c>
      <c r="B94" s="133"/>
      <c r="C94" s="92"/>
      <c r="D94" s="92"/>
      <c r="E94" s="92"/>
      <c r="F94" s="92" t="s">
        <v>163</v>
      </c>
      <c r="G94" s="84" t="s">
        <v>264</v>
      </c>
      <c r="H94" s="93"/>
      <c r="I94" s="126" t="s">
        <v>266</v>
      </c>
      <c r="J94" s="93" t="s">
        <v>168</v>
      </c>
      <c r="K94" s="172" t="s">
        <v>474</v>
      </c>
      <c r="L94" s="93">
        <f t="shared" si="18"/>
        <v>1</v>
      </c>
      <c r="M94" s="93"/>
      <c r="O94" s="184" t="s">
        <v>523</v>
      </c>
    </row>
    <row r="95" spans="1:15">
      <c r="A95" s="119">
        <v>96</v>
      </c>
      <c r="B95" s="96"/>
      <c r="C95" s="91"/>
      <c r="D95" s="91"/>
      <c r="E95" s="91" t="s">
        <v>11</v>
      </c>
      <c r="F95" s="200" t="s">
        <v>71</v>
      </c>
      <c r="G95" s="201"/>
      <c r="H95" s="107">
        <v>0.3</v>
      </c>
      <c r="I95" s="125"/>
      <c r="J95" s="107"/>
      <c r="K95" s="107"/>
      <c r="L95" s="107">
        <f>AVERAGE(L96:L101)*H95</f>
        <v>0.3</v>
      </c>
      <c r="M95" s="107"/>
      <c r="O95" s="107"/>
    </row>
    <row r="96" spans="1:15" s="132" customFormat="1" ht="75">
      <c r="A96" s="86">
        <v>97</v>
      </c>
      <c r="B96" s="133"/>
      <c r="C96" s="92"/>
      <c r="D96" s="92"/>
      <c r="E96" s="92"/>
      <c r="F96" s="92" t="s">
        <v>152</v>
      </c>
      <c r="G96" s="84" t="s">
        <v>372</v>
      </c>
      <c r="H96" s="93"/>
      <c r="I96" s="126" t="s">
        <v>373</v>
      </c>
      <c r="J96" s="93" t="s">
        <v>154</v>
      </c>
      <c r="K96" s="162" t="s">
        <v>472</v>
      </c>
      <c r="L96" s="93">
        <f t="shared" ref="L96:L101" si="19">IF(J96="Ya/Tidak",IF(K96="Ya",1,IF(K96="Tidak",0,"Blm Diisi")),IF(J96="A/B/C",IF(K96="A",1,IF(K96="B",0.5,IF(K96="C",0,"Blm Diisi"))),IF(J96="A/B/C/D",IF(K96="A",1,IF(K96="B",0.67,IF(K96="C",0.33,IF(K96="D",0,"Blm Diisi")))),IF(J96="A/B/C/D/E",IF(K96="A",1,IF(K96="B",0.75,IF(K96="C",0.5,IF(K96="D",0.25,IF(K96="E",0,"Blm Diisi"))))),IF(J96="%",IF(K96="","Blm Diisi",K96),IF(J96="Jumlah",IF(K96="","Blm Diisi",""),IF(J96="Rupiah",IF(K96="","Blm Diisi",""),IF(J96="","","-"))))))))</f>
        <v>1</v>
      </c>
      <c r="M96" s="93"/>
      <c r="O96" s="184" t="s">
        <v>524</v>
      </c>
    </row>
    <row r="97" spans="1:15" s="132" customFormat="1" ht="60">
      <c r="A97" s="119">
        <v>98</v>
      </c>
      <c r="B97" s="133"/>
      <c r="C97" s="92"/>
      <c r="D97" s="92"/>
      <c r="E97" s="92"/>
      <c r="F97" s="92" t="s">
        <v>155</v>
      </c>
      <c r="G97" s="84" t="s">
        <v>371</v>
      </c>
      <c r="H97" s="93"/>
      <c r="I97" s="126" t="s">
        <v>374</v>
      </c>
      <c r="J97" s="93" t="s">
        <v>156</v>
      </c>
      <c r="K97" s="162" t="s">
        <v>472</v>
      </c>
      <c r="L97" s="93">
        <f t="shared" si="19"/>
        <v>1</v>
      </c>
      <c r="M97" s="93"/>
      <c r="O97" s="184" t="s">
        <v>525</v>
      </c>
    </row>
    <row r="98" spans="1:15" s="132" customFormat="1" ht="105">
      <c r="A98" s="86">
        <v>99</v>
      </c>
      <c r="B98" s="133"/>
      <c r="C98" s="92"/>
      <c r="D98" s="92"/>
      <c r="E98" s="92"/>
      <c r="F98" s="92" t="s">
        <v>157</v>
      </c>
      <c r="G98" s="84" t="s">
        <v>267</v>
      </c>
      <c r="H98" s="93"/>
      <c r="I98" s="126" t="s">
        <v>375</v>
      </c>
      <c r="J98" s="93" t="s">
        <v>156</v>
      </c>
      <c r="K98" s="162" t="s">
        <v>472</v>
      </c>
      <c r="L98" s="93">
        <f t="shared" si="19"/>
        <v>1</v>
      </c>
      <c r="M98" s="93"/>
      <c r="O98" s="184" t="s">
        <v>526</v>
      </c>
    </row>
    <row r="99" spans="1:15" s="132" customFormat="1" ht="120">
      <c r="A99" s="119">
        <v>100</v>
      </c>
      <c r="B99" s="133"/>
      <c r="C99" s="92"/>
      <c r="D99" s="92"/>
      <c r="E99" s="92"/>
      <c r="F99" s="92" t="s">
        <v>163</v>
      </c>
      <c r="G99" s="84" t="s">
        <v>448</v>
      </c>
      <c r="H99" s="93"/>
      <c r="I99" s="126" t="s">
        <v>270</v>
      </c>
      <c r="J99" s="93" t="s">
        <v>156</v>
      </c>
      <c r="K99" s="162" t="s">
        <v>472</v>
      </c>
      <c r="L99" s="93">
        <f t="shared" si="19"/>
        <v>1</v>
      </c>
      <c r="M99" s="93"/>
      <c r="O99" s="184" t="s">
        <v>527</v>
      </c>
    </row>
    <row r="100" spans="1:15" s="132" customFormat="1" ht="90">
      <c r="A100" s="86">
        <v>101</v>
      </c>
      <c r="B100" s="133"/>
      <c r="C100" s="92"/>
      <c r="D100" s="92"/>
      <c r="E100" s="92"/>
      <c r="F100" s="92" t="s">
        <v>164</v>
      </c>
      <c r="G100" s="84" t="s">
        <v>268</v>
      </c>
      <c r="H100" s="93"/>
      <c r="I100" s="126" t="s">
        <v>271</v>
      </c>
      <c r="J100" s="93" t="s">
        <v>154</v>
      </c>
      <c r="K100" s="162" t="s">
        <v>472</v>
      </c>
      <c r="L100" s="93">
        <f t="shared" si="19"/>
        <v>1</v>
      </c>
      <c r="M100" s="93"/>
      <c r="O100" s="184" t="s">
        <v>528</v>
      </c>
    </row>
    <row r="101" spans="1:15" s="132" customFormat="1" ht="90">
      <c r="A101" s="119">
        <v>102</v>
      </c>
      <c r="B101" s="133"/>
      <c r="C101" s="92"/>
      <c r="D101" s="92"/>
      <c r="E101" s="92"/>
      <c r="F101" s="92" t="s">
        <v>166</v>
      </c>
      <c r="G101" s="84" t="s">
        <v>269</v>
      </c>
      <c r="H101" s="93"/>
      <c r="I101" s="126" t="s">
        <v>272</v>
      </c>
      <c r="J101" s="93" t="s">
        <v>156</v>
      </c>
      <c r="K101" s="162" t="s">
        <v>472</v>
      </c>
      <c r="L101" s="93">
        <f t="shared" si="19"/>
        <v>1</v>
      </c>
      <c r="M101" s="93"/>
      <c r="O101" s="184" t="s">
        <v>529</v>
      </c>
    </row>
    <row r="102" spans="1:15" ht="15.95" customHeight="1">
      <c r="A102" s="86">
        <v>103</v>
      </c>
      <c r="B102" s="96"/>
      <c r="C102" s="91"/>
      <c r="D102" s="91"/>
      <c r="E102" s="91" t="s">
        <v>13</v>
      </c>
      <c r="F102" s="200" t="s">
        <v>104</v>
      </c>
      <c r="G102" s="201"/>
      <c r="H102" s="107">
        <v>0.5</v>
      </c>
      <c r="I102" s="125"/>
      <c r="J102" s="107"/>
      <c r="K102" s="107"/>
      <c r="L102" s="107">
        <f>AVERAGE(L103:L105)*H102</f>
        <v>0.5</v>
      </c>
      <c r="M102" s="107"/>
      <c r="O102" s="107"/>
    </row>
    <row r="103" spans="1:15" s="132" customFormat="1" ht="105">
      <c r="A103" s="119">
        <v>104</v>
      </c>
      <c r="B103" s="133"/>
      <c r="C103" s="92"/>
      <c r="D103" s="92"/>
      <c r="E103" s="92"/>
      <c r="F103" s="85" t="s">
        <v>152</v>
      </c>
      <c r="G103" s="84" t="s">
        <v>273</v>
      </c>
      <c r="H103" s="93"/>
      <c r="I103" s="126" t="s">
        <v>449</v>
      </c>
      <c r="J103" s="93" t="s">
        <v>156</v>
      </c>
      <c r="K103" s="162" t="s">
        <v>472</v>
      </c>
      <c r="L103" s="93">
        <f t="shared" ref="L103:L105" si="20">IF(J103="Ya/Tidak",IF(K103="Ya",1,IF(K103="Tidak",0,"Blm Diisi")),IF(J103="A/B/C",IF(K103="A",1,IF(K103="B",0.5,IF(K103="C",0,"Blm Diisi"))),IF(J103="A/B/C/D",IF(K103="A",1,IF(K103="B",0.67,IF(K103="C",0.33,IF(K103="D",0,"Blm Diisi")))),IF(J103="A/B/C/D/E",IF(K103="A",1,IF(K103="B",0.75,IF(K103="C",0.5,IF(K103="D",0.25,IF(K103="E",0,"Blm Diisi"))))),IF(J103="%",IF(K103="","Blm Diisi",K103),IF(J103="Jumlah",IF(K103="","Blm Diisi",""),IF(J103="Rupiah",IF(K103="","Blm Diisi",""),IF(J103="","","-"))))))))</f>
        <v>1</v>
      </c>
      <c r="M103" s="93"/>
      <c r="O103" s="184" t="s">
        <v>530</v>
      </c>
    </row>
    <row r="104" spans="1:15" s="132" customFormat="1" ht="90">
      <c r="A104" s="86">
        <v>105</v>
      </c>
      <c r="B104" s="133"/>
      <c r="C104" s="92"/>
      <c r="D104" s="92"/>
      <c r="E104" s="92"/>
      <c r="F104" s="85" t="s">
        <v>155</v>
      </c>
      <c r="G104" s="84" t="s">
        <v>274</v>
      </c>
      <c r="H104" s="93"/>
      <c r="I104" s="126" t="s">
        <v>276</v>
      </c>
      <c r="J104" s="93" t="s">
        <v>154</v>
      </c>
      <c r="K104" s="162" t="s">
        <v>472</v>
      </c>
      <c r="L104" s="93">
        <f t="shared" si="20"/>
        <v>1</v>
      </c>
      <c r="M104" s="93"/>
      <c r="O104" s="184" t="s">
        <v>531</v>
      </c>
    </row>
    <row r="105" spans="1:15" s="132" customFormat="1" ht="75">
      <c r="A105" s="119">
        <v>106</v>
      </c>
      <c r="B105" s="133"/>
      <c r="C105" s="92"/>
      <c r="D105" s="92"/>
      <c r="E105" s="92"/>
      <c r="F105" s="85" t="s">
        <v>157</v>
      </c>
      <c r="G105" s="84" t="s">
        <v>275</v>
      </c>
      <c r="H105" s="93"/>
      <c r="I105" s="126" t="s">
        <v>277</v>
      </c>
      <c r="J105" s="93" t="s">
        <v>168</v>
      </c>
      <c r="K105" s="172" t="s">
        <v>474</v>
      </c>
      <c r="L105" s="93">
        <f t="shared" si="20"/>
        <v>1</v>
      </c>
      <c r="M105" s="93"/>
      <c r="O105" s="184" t="s">
        <v>532</v>
      </c>
    </row>
    <row r="106" spans="1:15">
      <c r="A106" s="86">
        <v>107</v>
      </c>
      <c r="B106" s="96"/>
      <c r="C106" s="91"/>
      <c r="D106" s="91"/>
      <c r="E106" s="91" t="s">
        <v>15</v>
      </c>
      <c r="F106" s="222" t="s">
        <v>452</v>
      </c>
      <c r="G106" s="201"/>
      <c r="H106" s="107">
        <v>0.3</v>
      </c>
      <c r="I106" s="125"/>
      <c r="J106" s="107"/>
      <c r="K106" s="107"/>
      <c r="L106" s="107">
        <f>AVERAGE(L107)*H106</f>
        <v>0.3</v>
      </c>
      <c r="M106" s="107"/>
      <c r="O106" s="107"/>
    </row>
    <row r="107" spans="1:15" s="132" customFormat="1" ht="90">
      <c r="A107" s="119">
        <v>108</v>
      </c>
      <c r="B107" s="133"/>
      <c r="C107" s="92"/>
      <c r="D107" s="92"/>
      <c r="E107" s="92"/>
      <c r="F107" s="136" t="s">
        <v>59</v>
      </c>
      <c r="G107" s="84" t="s">
        <v>450</v>
      </c>
      <c r="H107" s="93"/>
      <c r="I107" s="126" t="s">
        <v>451</v>
      </c>
      <c r="J107" s="93" t="s">
        <v>156</v>
      </c>
      <c r="K107" s="162" t="s">
        <v>472</v>
      </c>
      <c r="L107" s="93">
        <f t="shared" ref="L107" si="21">IF(J107="Ya/Tidak",IF(K107="Ya",1,IF(K107="Tidak",0,"Blm Diisi")),IF(J107="A/B/C",IF(K107="A",1,IF(K107="B",0.5,IF(K107="C",0,"Blm Diisi"))),IF(J107="A/B/C/D",IF(K107="A",1,IF(K107="B",0.67,IF(K107="C",0.33,IF(K107="D",0,"Blm Diisi")))),IF(J107="A/B/C/D/E",IF(K107="A",1,IF(K107="B",0.75,IF(K107="C",0.5,IF(K107="D",0.25,IF(K107="E",0,"Blm Diisi"))))),IF(J107="%",IF(K107="","Blm Diisi",K107),IF(J107="Jumlah",IF(K107="","Blm Diisi",""),IF(J107="Rupiah",IF(K107="","Blm Diisi",""),IF(J107="","","-"))))))))</f>
        <v>1</v>
      </c>
      <c r="M107" s="93"/>
      <c r="O107" s="184" t="s">
        <v>533</v>
      </c>
    </row>
    <row r="108" spans="1:15">
      <c r="A108" s="86">
        <v>109</v>
      </c>
      <c r="B108" s="96"/>
      <c r="C108" s="91"/>
      <c r="D108" s="91"/>
      <c r="E108" s="91" t="s">
        <v>32</v>
      </c>
      <c r="F108" s="200" t="s">
        <v>106</v>
      </c>
      <c r="G108" s="201"/>
      <c r="H108" s="107">
        <v>0.3</v>
      </c>
      <c r="I108" s="125"/>
      <c r="J108" s="107"/>
      <c r="K108" s="107"/>
      <c r="L108" s="107">
        <f>AVERAGE(L109:L112)*H108</f>
        <v>0.23774999999999999</v>
      </c>
      <c r="M108" s="107"/>
      <c r="O108" s="107"/>
    </row>
    <row r="109" spans="1:15" s="132" customFormat="1" ht="105">
      <c r="A109" s="119">
        <v>110</v>
      </c>
      <c r="B109" s="133"/>
      <c r="C109" s="92"/>
      <c r="D109" s="92"/>
      <c r="E109" s="92"/>
      <c r="F109" s="92" t="s">
        <v>152</v>
      </c>
      <c r="G109" s="84" t="s">
        <v>278</v>
      </c>
      <c r="H109" s="93"/>
      <c r="I109" s="126" t="s">
        <v>453</v>
      </c>
      <c r="J109" s="93" t="s">
        <v>156</v>
      </c>
      <c r="K109" s="162" t="s">
        <v>472</v>
      </c>
      <c r="L109" s="93">
        <f t="shared" ref="L109:L112" si="22">IF(J109="Ya/Tidak",IF(K109="Ya",1,IF(K109="Tidak",0,"Blm Diisi")),IF(J109="A/B/C",IF(K109="A",1,IF(K109="B",0.5,IF(K109="C",0,"Blm Diisi"))),IF(J109="A/B/C/D",IF(K109="A",1,IF(K109="B",0.67,IF(K109="C",0.33,IF(K109="D",0,"Blm Diisi")))),IF(J109="A/B/C/D/E",IF(K109="A",1,IF(K109="B",0.75,IF(K109="C",0.5,IF(K109="D",0.25,IF(K109="E",0,"Blm Diisi"))))),IF(J109="%",IF(K109="","Blm Diisi",K109),IF(J109="Jumlah",IF(K109="","Blm Diisi",""),IF(J109="Rupiah",IF(K109="","Blm Diisi",""),IF(J109="","","-"))))))))</f>
        <v>1</v>
      </c>
      <c r="M109" s="93"/>
      <c r="O109" s="184" t="s">
        <v>534</v>
      </c>
    </row>
    <row r="110" spans="1:15" s="132" customFormat="1" ht="60">
      <c r="A110" s="86">
        <v>111</v>
      </c>
      <c r="B110" s="133"/>
      <c r="C110" s="92"/>
      <c r="D110" s="92"/>
      <c r="E110" s="92"/>
      <c r="F110" s="92" t="s">
        <v>155</v>
      </c>
      <c r="G110" s="84" t="s">
        <v>279</v>
      </c>
      <c r="H110" s="93"/>
      <c r="I110" s="126" t="s">
        <v>282</v>
      </c>
      <c r="J110" s="93" t="s">
        <v>168</v>
      </c>
      <c r="K110" s="172" t="s">
        <v>474</v>
      </c>
      <c r="L110" s="93">
        <f t="shared" si="22"/>
        <v>1</v>
      </c>
      <c r="M110" s="93"/>
      <c r="O110" s="184" t="s">
        <v>535</v>
      </c>
    </row>
    <row r="111" spans="1:15" s="132" customFormat="1" ht="90">
      <c r="A111" s="119">
        <v>112</v>
      </c>
      <c r="B111" s="133"/>
      <c r="C111" s="92"/>
      <c r="D111" s="92"/>
      <c r="E111" s="92"/>
      <c r="F111" s="92" t="s">
        <v>157</v>
      </c>
      <c r="G111" s="84" t="s">
        <v>280</v>
      </c>
      <c r="H111" s="93"/>
      <c r="I111" s="126" t="s">
        <v>283</v>
      </c>
      <c r="J111" s="93" t="s">
        <v>154</v>
      </c>
      <c r="K111" s="162" t="s">
        <v>473</v>
      </c>
      <c r="L111" s="93">
        <f t="shared" si="22"/>
        <v>0.5</v>
      </c>
      <c r="M111" s="93"/>
      <c r="O111" s="184" t="s">
        <v>536</v>
      </c>
    </row>
    <row r="112" spans="1:15" s="132" customFormat="1" ht="120">
      <c r="A112" s="86">
        <v>113</v>
      </c>
      <c r="B112" s="133"/>
      <c r="C112" s="92"/>
      <c r="D112" s="92"/>
      <c r="E112" s="92"/>
      <c r="F112" s="92" t="s">
        <v>163</v>
      </c>
      <c r="G112" s="84" t="s">
        <v>281</v>
      </c>
      <c r="H112" s="93"/>
      <c r="I112" s="126" t="s">
        <v>454</v>
      </c>
      <c r="J112" s="93" t="s">
        <v>156</v>
      </c>
      <c r="K112" s="162" t="s">
        <v>473</v>
      </c>
      <c r="L112" s="93">
        <f t="shared" si="22"/>
        <v>0.67</v>
      </c>
      <c r="M112" s="93"/>
      <c r="O112" s="184" t="s">
        <v>537</v>
      </c>
    </row>
    <row r="113" spans="1:15">
      <c r="A113" s="119">
        <v>114</v>
      </c>
      <c r="B113" s="96"/>
      <c r="C113" s="91"/>
      <c r="D113" s="91"/>
      <c r="E113" s="91" t="s">
        <v>34</v>
      </c>
      <c r="F113" s="200" t="s">
        <v>107</v>
      </c>
      <c r="G113" s="201"/>
      <c r="H113" s="107">
        <v>0.5</v>
      </c>
      <c r="I113" s="125"/>
      <c r="J113" s="107"/>
      <c r="K113" s="107"/>
      <c r="L113" s="107">
        <f>AVERAGE(L114:L116)*H113</f>
        <v>0.33333333333333331</v>
      </c>
      <c r="M113" s="107"/>
      <c r="O113" s="107"/>
    </row>
    <row r="114" spans="1:15" s="132" customFormat="1" ht="45">
      <c r="A114" s="86">
        <v>115</v>
      </c>
      <c r="B114" s="133"/>
      <c r="C114" s="92"/>
      <c r="D114" s="92"/>
      <c r="E114" s="92"/>
      <c r="F114" s="92" t="s">
        <v>152</v>
      </c>
      <c r="G114" s="84" t="s">
        <v>378</v>
      </c>
      <c r="H114" s="93"/>
      <c r="I114" s="126" t="s">
        <v>376</v>
      </c>
      <c r="J114" s="93" t="s">
        <v>168</v>
      </c>
      <c r="K114" s="172" t="s">
        <v>474</v>
      </c>
      <c r="L114" s="93">
        <f t="shared" ref="L114:L116" si="23">IF(J114="Ya/Tidak",IF(K114="Ya",1,IF(K114="Tidak",0,"Blm Diisi")),IF(J114="A/B/C",IF(K114="A",1,IF(K114="B",0.5,IF(K114="C",0,"Blm Diisi"))),IF(J114="A/B/C/D",IF(K114="A",1,IF(K114="B",0.67,IF(K114="C",0.33,IF(K114="D",0,"Blm Diisi")))),IF(J114="A/B/C/D/E",IF(K114="A",1,IF(K114="B",0.75,IF(K114="C",0.5,IF(K114="D",0.25,IF(K114="E",0,"Blm Diisi"))))),IF(J114="%",IF(K114="","Blm Diisi",K114),IF(J114="Jumlah",IF(K114="","Blm Diisi",""),IF(J114="Rupiah",IF(K114="","Blm Diisi",""),IF(J114="","","-"))))))))</f>
        <v>1</v>
      </c>
      <c r="M114" s="93"/>
      <c r="O114" s="184" t="s">
        <v>538</v>
      </c>
    </row>
    <row r="115" spans="1:15" s="132" customFormat="1" ht="45">
      <c r="A115" s="119">
        <v>116</v>
      </c>
      <c r="B115" s="133"/>
      <c r="C115" s="92"/>
      <c r="D115" s="92"/>
      <c r="E115" s="92"/>
      <c r="F115" s="92" t="s">
        <v>155</v>
      </c>
      <c r="G115" s="84" t="s">
        <v>284</v>
      </c>
      <c r="H115" s="93"/>
      <c r="I115" s="126" t="s">
        <v>285</v>
      </c>
      <c r="J115" s="93" t="s">
        <v>154</v>
      </c>
      <c r="K115" s="162" t="s">
        <v>473</v>
      </c>
      <c r="L115" s="93">
        <f t="shared" si="23"/>
        <v>0.5</v>
      </c>
      <c r="M115" s="93"/>
      <c r="O115" s="184" t="s">
        <v>539</v>
      </c>
    </row>
    <row r="116" spans="1:15" s="132" customFormat="1" ht="75">
      <c r="A116" s="86">
        <v>117</v>
      </c>
      <c r="B116" s="133"/>
      <c r="C116" s="92"/>
      <c r="D116" s="92"/>
      <c r="E116" s="92"/>
      <c r="F116" s="92" t="s">
        <v>157</v>
      </c>
      <c r="G116" s="84" t="s">
        <v>377</v>
      </c>
      <c r="H116" s="93"/>
      <c r="I116" s="126" t="s">
        <v>379</v>
      </c>
      <c r="J116" s="93" t="s">
        <v>154</v>
      </c>
      <c r="K116" s="162" t="s">
        <v>473</v>
      </c>
      <c r="L116" s="93">
        <f t="shared" si="23"/>
        <v>0.5</v>
      </c>
      <c r="M116" s="93"/>
      <c r="O116" s="184" t="s">
        <v>540</v>
      </c>
    </row>
    <row r="117" spans="1:15" ht="15.6" customHeight="1">
      <c r="A117" s="119">
        <v>118</v>
      </c>
      <c r="B117" s="103"/>
      <c r="C117" s="103"/>
      <c r="D117" s="164">
        <v>8</v>
      </c>
      <c r="E117" s="223" t="s">
        <v>51</v>
      </c>
      <c r="F117" s="224"/>
      <c r="G117" s="225"/>
      <c r="H117" s="28">
        <f>SUM(H118:H138)</f>
        <v>2.4999999999999996</v>
      </c>
      <c r="I117" s="123"/>
      <c r="J117" s="39"/>
      <c r="K117" s="39"/>
      <c r="L117" s="28">
        <f>SUM(L118,L122,L129,L134,L138)</f>
        <v>2.3666666666666667</v>
      </c>
      <c r="M117" s="39"/>
      <c r="O117" s="39"/>
    </row>
    <row r="118" spans="1:15">
      <c r="A118" s="86">
        <v>119</v>
      </c>
      <c r="B118" s="96"/>
      <c r="C118" s="91"/>
      <c r="D118" s="91"/>
      <c r="E118" s="91" t="s">
        <v>9</v>
      </c>
      <c r="F118" s="200" t="s">
        <v>98</v>
      </c>
      <c r="G118" s="201"/>
      <c r="H118" s="107">
        <v>0.4</v>
      </c>
      <c r="I118" s="125"/>
      <c r="J118" s="107"/>
      <c r="K118" s="107"/>
      <c r="L118" s="107">
        <f>AVERAGE(L119:L121)*H118</f>
        <v>0.4</v>
      </c>
      <c r="M118" s="107"/>
      <c r="O118" s="107"/>
    </row>
    <row r="119" spans="1:15" s="132" customFormat="1" ht="195">
      <c r="A119" s="119">
        <v>120</v>
      </c>
      <c r="B119" s="133"/>
      <c r="C119" s="92"/>
      <c r="D119" s="92"/>
      <c r="E119" s="92"/>
      <c r="F119" s="92" t="s">
        <v>152</v>
      </c>
      <c r="G119" s="84" t="s">
        <v>302</v>
      </c>
      <c r="H119" s="93"/>
      <c r="I119" s="126" t="s">
        <v>399</v>
      </c>
      <c r="J119" s="174" t="s">
        <v>175</v>
      </c>
      <c r="K119" s="162" t="s">
        <v>472</v>
      </c>
      <c r="L119" s="93">
        <f t="shared" ref="L119:L121" si="24">IF(J119="Ya/Tidak",IF(K119="Ya",1,IF(K119="Tidak",0,"Blm Diisi")),IF(J119="A/B/C",IF(K119="A",1,IF(K119="B",0.5,IF(K119="C",0,"Blm Diisi"))),IF(J119="A/B/C/D",IF(K119="A",1,IF(K119="B",0.67,IF(K119="C",0.33,IF(K119="D",0,"Blm Diisi")))),IF(J119="A/B/C/D/E",IF(K119="A",1,IF(K119="B",0.75,IF(K119="C",0.5,IF(K119="D",0.25,IF(K119="E",0,"Blm Diisi"))))),IF(J119="%",IF(K119="","Blm Diisi",K119),IF(J119="Jumlah",IF(K119="","Blm Diisi",""),IF(J119="Rupiah",IF(K119="","Blm Diisi",""),IF(J119="","","-"))))))))</f>
        <v>1</v>
      </c>
      <c r="M119" s="93"/>
      <c r="O119" s="184" t="s">
        <v>541</v>
      </c>
    </row>
    <row r="120" spans="1:15" s="132" customFormat="1" ht="120">
      <c r="A120" s="86">
        <v>121</v>
      </c>
      <c r="B120" s="133"/>
      <c r="C120" s="92"/>
      <c r="D120" s="92"/>
      <c r="E120" s="92"/>
      <c r="F120" s="92" t="s">
        <v>155</v>
      </c>
      <c r="G120" s="84" t="s">
        <v>303</v>
      </c>
      <c r="H120" s="93"/>
      <c r="I120" s="126" t="s">
        <v>401</v>
      </c>
      <c r="J120" s="93" t="s">
        <v>156</v>
      </c>
      <c r="K120" s="162" t="s">
        <v>472</v>
      </c>
      <c r="L120" s="93">
        <f t="shared" si="24"/>
        <v>1</v>
      </c>
      <c r="M120" s="93"/>
      <c r="O120" s="184" t="s">
        <v>542</v>
      </c>
    </row>
    <row r="121" spans="1:15" s="132" customFormat="1" ht="180">
      <c r="A121" s="119">
        <v>122</v>
      </c>
      <c r="B121" s="133"/>
      <c r="C121" s="92"/>
      <c r="D121" s="92"/>
      <c r="E121" s="92"/>
      <c r="F121" s="92" t="s">
        <v>157</v>
      </c>
      <c r="G121" s="84" t="s">
        <v>304</v>
      </c>
      <c r="H121" s="93"/>
      <c r="I121" s="126" t="s">
        <v>400</v>
      </c>
      <c r="J121" s="93" t="s">
        <v>156</v>
      </c>
      <c r="K121" s="162" t="s">
        <v>472</v>
      </c>
      <c r="L121" s="93">
        <f t="shared" si="24"/>
        <v>1</v>
      </c>
      <c r="M121" s="93"/>
      <c r="O121" s="184" t="s">
        <v>543</v>
      </c>
    </row>
    <row r="122" spans="1:15" ht="15.95" customHeight="1">
      <c r="A122" s="86">
        <v>123</v>
      </c>
      <c r="B122" s="96"/>
      <c r="C122" s="91"/>
      <c r="D122" s="91"/>
      <c r="E122" s="91" t="s">
        <v>11</v>
      </c>
      <c r="F122" s="200" t="s">
        <v>99</v>
      </c>
      <c r="G122" s="201"/>
      <c r="H122" s="107">
        <v>0.4</v>
      </c>
      <c r="I122" s="125"/>
      <c r="J122" s="107"/>
      <c r="K122" s="107"/>
      <c r="L122" s="107">
        <f>AVERAGE(L123:L128)*H122</f>
        <v>0.26666666666666666</v>
      </c>
      <c r="M122" s="107"/>
      <c r="O122" s="107"/>
    </row>
    <row r="123" spans="1:15" s="132" customFormat="1" ht="195">
      <c r="A123" s="119">
        <v>124</v>
      </c>
      <c r="B123" s="133"/>
      <c r="C123" s="92"/>
      <c r="D123" s="92"/>
      <c r="E123" s="92"/>
      <c r="F123" s="92" t="s">
        <v>152</v>
      </c>
      <c r="G123" s="183" t="s">
        <v>305</v>
      </c>
      <c r="H123" s="174"/>
      <c r="I123" s="176" t="s">
        <v>402</v>
      </c>
      <c r="J123" s="174" t="s">
        <v>156</v>
      </c>
      <c r="K123" s="162" t="s">
        <v>473</v>
      </c>
      <c r="L123" s="93">
        <f t="shared" ref="L123:L128" si="25">IF(J123="Ya/Tidak",IF(K123="Ya",1,IF(K123="Tidak",0,"Blm Diisi")),IF(J123="A/B/C",IF(K123="A",1,IF(K123="B",0.5,IF(K123="C",0,"Blm Diisi"))),IF(J123="A/B/C/D",IF(K123="A",1,IF(K123="B",0.67,IF(K123="C",0.33,IF(K123="D",0,"Blm Diisi")))),IF(J123="A/B/C/D/E",IF(K123="A",1,IF(K123="B",0.75,IF(K123="C",0.5,IF(K123="D",0.25,IF(K123="E",0,"Blm Diisi"))))),IF(J123="%",IF(K123="","Blm Diisi",K123),IF(J123="Jumlah",IF(K123="","Blm Diisi",""),IF(J123="Rupiah",IF(K123="","Blm Diisi",""),IF(J123="","","-"))))))))</f>
        <v>0.67</v>
      </c>
      <c r="M123" s="93"/>
      <c r="O123" s="184" t="s">
        <v>544</v>
      </c>
    </row>
    <row r="124" spans="1:15" s="132" customFormat="1" ht="135">
      <c r="A124" s="86">
        <v>125</v>
      </c>
      <c r="B124" s="133"/>
      <c r="C124" s="92"/>
      <c r="D124" s="92"/>
      <c r="E124" s="92"/>
      <c r="F124" s="92" t="s">
        <v>155</v>
      </c>
      <c r="G124" s="183" t="s">
        <v>306</v>
      </c>
      <c r="H124" s="174"/>
      <c r="I124" s="176" t="s">
        <v>456</v>
      </c>
      <c r="J124" s="174" t="s">
        <v>156</v>
      </c>
      <c r="K124" s="162" t="s">
        <v>472</v>
      </c>
      <c r="L124" s="93">
        <f t="shared" si="25"/>
        <v>1</v>
      </c>
      <c r="M124" s="93"/>
      <c r="O124" s="184" t="s">
        <v>546</v>
      </c>
    </row>
    <row r="125" spans="1:15" s="132" customFormat="1" ht="180">
      <c r="A125" s="119">
        <v>126</v>
      </c>
      <c r="B125" s="133"/>
      <c r="C125" s="92"/>
      <c r="D125" s="92"/>
      <c r="E125" s="92"/>
      <c r="F125" s="92" t="s">
        <v>157</v>
      </c>
      <c r="G125" s="183" t="s">
        <v>338</v>
      </c>
      <c r="H125" s="174"/>
      <c r="I125" s="176" t="s">
        <v>457</v>
      </c>
      <c r="J125" s="174" t="s">
        <v>156</v>
      </c>
      <c r="K125" s="162" t="s">
        <v>475</v>
      </c>
      <c r="L125" s="93">
        <f t="shared" si="25"/>
        <v>0.33</v>
      </c>
      <c r="M125" s="93"/>
      <c r="O125" s="172" t="s">
        <v>481</v>
      </c>
    </row>
    <row r="126" spans="1:15" s="132" customFormat="1" ht="165">
      <c r="A126" s="86">
        <v>127</v>
      </c>
      <c r="B126" s="133"/>
      <c r="C126" s="92"/>
      <c r="D126" s="92"/>
      <c r="E126" s="92"/>
      <c r="F126" s="92" t="s">
        <v>163</v>
      </c>
      <c r="G126" s="183" t="s">
        <v>339</v>
      </c>
      <c r="H126" s="174"/>
      <c r="I126" s="176" t="s">
        <v>458</v>
      </c>
      <c r="J126" s="174" t="s">
        <v>156</v>
      </c>
      <c r="K126" s="162" t="s">
        <v>472</v>
      </c>
      <c r="L126" s="93">
        <f t="shared" si="25"/>
        <v>1</v>
      </c>
      <c r="M126" s="93"/>
      <c r="O126" s="184" t="s">
        <v>547</v>
      </c>
    </row>
    <row r="127" spans="1:15" s="132" customFormat="1" ht="120">
      <c r="A127" s="119">
        <v>128</v>
      </c>
      <c r="B127" s="133"/>
      <c r="C127" s="92"/>
      <c r="D127" s="92"/>
      <c r="E127" s="92"/>
      <c r="F127" s="92" t="s">
        <v>164</v>
      </c>
      <c r="G127" s="183" t="s">
        <v>307</v>
      </c>
      <c r="H127" s="174"/>
      <c r="I127" s="176" t="s">
        <v>403</v>
      </c>
      <c r="J127" s="174" t="s">
        <v>156</v>
      </c>
      <c r="K127" s="162" t="s">
        <v>473</v>
      </c>
      <c r="L127" s="93">
        <f t="shared" si="25"/>
        <v>0.67</v>
      </c>
      <c r="M127" s="93"/>
      <c r="O127" s="184" t="s">
        <v>548</v>
      </c>
    </row>
    <row r="128" spans="1:15" s="132" customFormat="1" ht="150">
      <c r="A128" s="86">
        <v>129</v>
      </c>
      <c r="B128" s="133"/>
      <c r="C128" s="92"/>
      <c r="D128" s="92"/>
      <c r="E128" s="92"/>
      <c r="F128" s="92" t="s">
        <v>166</v>
      </c>
      <c r="G128" s="183" t="s">
        <v>455</v>
      </c>
      <c r="H128" s="174"/>
      <c r="I128" s="176" t="s">
        <v>404</v>
      </c>
      <c r="J128" s="174" t="s">
        <v>156</v>
      </c>
      <c r="K128" s="162" t="s">
        <v>475</v>
      </c>
      <c r="L128" s="93">
        <f t="shared" si="25"/>
        <v>0.33</v>
      </c>
      <c r="M128" s="93"/>
      <c r="O128" s="184" t="s">
        <v>549</v>
      </c>
    </row>
    <row r="129" spans="1:15" ht="15.95" customHeight="1">
      <c r="A129" s="119">
        <v>130</v>
      </c>
      <c r="B129" s="96"/>
      <c r="C129" s="91"/>
      <c r="D129" s="91"/>
      <c r="E129" s="91" t="s">
        <v>13</v>
      </c>
      <c r="F129" s="200" t="s">
        <v>100</v>
      </c>
      <c r="G129" s="201"/>
      <c r="H129" s="107">
        <v>0.6</v>
      </c>
      <c r="I129" s="125"/>
      <c r="J129" s="107"/>
      <c r="K129" s="107"/>
      <c r="L129" s="107">
        <f>AVERAGE(L130:L133)*H129</f>
        <v>0.6</v>
      </c>
      <c r="M129" s="107"/>
      <c r="O129" s="107"/>
    </row>
    <row r="130" spans="1:15" s="132" customFormat="1" ht="150">
      <c r="A130" s="86">
        <v>131</v>
      </c>
      <c r="B130" s="133"/>
      <c r="C130" s="92"/>
      <c r="D130" s="92"/>
      <c r="E130" s="92"/>
      <c r="F130" s="92" t="s">
        <v>152</v>
      </c>
      <c r="G130" s="183" t="s">
        <v>308</v>
      </c>
      <c r="H130" s="174"/>
      <c r="I130" s="176" t="s">
        <v>459</v>
      </c>
      <c r="J130" s="174" t="s">
        <v>175</v>
      </c>
      <c r="K130" s="162" t="s">
        <v>472</v>
      </c>
      <c r="L130" s="93">
        <f t="shared" ref="L130:L133" si="26">IF(J130="Ya/Tidak",IF(K130="Ya",1,IF(K130="Tidak",0,"Blm Diisi")),IF(J130="A/B/C",IF(K130="A",1,IF(K130="B",0.5,IF(K130="C",0,"Blm Diisi"))),IF(J130="A/B/C/D",IF(K130="A",1,IF(K130="B",0.67,IF(K130="C",0.33,IF(K130="D",0,"Blm Diisi")))),IF(J130="A/B/C/D/E",IF(K130="A",1,IF(K130="B",0.75,IF(K130="C",0.5,IF(K130="D",0.25,IF(K130="E",0,"Blm Diisi"))))),IF(J130="%",IF(K130="","Blm Diisi",K130),IF(J130="Jumlah",IF(K130="","Blm Diisi",""),IF(J130="Rupiah",IF(K130="","Blm Diisi",""),IF(J130="","","-"))))))))</f>
        <v>1</v>
      </c>
      <c r="M130" s="93"/>
      <c r="O130" s="184" t="s">
        <v>550</v>
      </c>
    </row>
    <row r="131" spans="1:15" s="132" customFormat="1" ht="195">
      <c r="A131" s="119">
        <v>132</v>
      </c>
      <c r="B131" s="133"/>
      <c r="C131" s="92"/>
      <c r="D131" s="92"/>
      <c r="E131" s="92"/>
      <c r="F131" s="92" t="s">
        <v>155</v>
      </c>
      <c r="G131" s="183" t="s">
        <v>309</v>
      </c>
      <c r="H131" s="174"/>
      <c r="I131" s="176" t="s">
        <v>460</v>
      </c>
      <c r="J131" s="174" t="s">
        <v>156</v>
      </c>
      <c r="K131" s="162" t="s">
        <v>472</v>
      </c>
      <c r="L131" s="93">
        <f t="shared" si="26"/>
        <v>1</v>
      </c>
      <c r="M131" s="93"/>
      <c r="O131" s="184" t="s">
        <v>551</v>
      </c>
    </row>
    <row r="132" spans="1:15" s="132" customFormat="1" ht="105">
      <c r="A132" s="86">
        <v>133</v>
      </c>
      <c r="B132" s="133"/>
      <c r="C132" s="92"/>
      <c r="D132" s="92"/>
      <c r="E132" s="92"/>
      <c r="F132" s="92" t="s">
        <v>157</v>
      </c>
      <c r="G132" s="183" t="s">
        <v>310</v>
      </c>
      <c r="H132" s="174"/>
      <c r="I132" s="176" t="s">
        <v>461</v>
      </c>
      <c r="J132" s="174" t="s">
        <v>156</v>
      </c>
      <c r="K132" s="162" t="s">
        <v>472</v>
      </c>
      <c r="L132" s="93">
        <f t="shared" si="26"/>
        <v>1</v>
      </c>
      <c r="M132" s="93"/>
      <c r="O132" s="184" t="s">
        <v>552</v>
      </c>
    </row>
    <row r="133" spans="1:15" s="132" customFormat="1" ht="90">
      <c r="A133" s="119">
        <v>134</v>
      </c>
      <c r="B133" s="133"/>
      <c r="C133" s="92"/>
      <c r="D133" s="92"/>
      <c r="E133" s="92"/>
      <c r="F133" s="92" t="s">
        <v>163</v>
      </c>
      <c r="G133" s="183" t="s">
        <v>462</v>
      </c>
      <c r="H133" s="174"/>
      <c r="I133" s="176" t="s">
        <v>463</v>
      </c>
      <c r="J133" s="174" t="s">
        <v>154</v>
      </c>
      <c r="K133" s="162" t="s">
        <v>472</v>
      </c>
      <c r="L133" s="93">
        <f t="shared" si="26"/>
        <v>1</v>
      </c>
      <c r="M133" s="93"/>
      <c r="O133" s="184" t="s">
        <v>552</v>
      </c>
    </row>
    <row r="134" spans="1:15">
      <c r="A134" s="86">
        <v>135</v>
      </c>
      <c r="B134" s="96"/>
      <c r="C134" s="91"/>
      <c r="D134" s="91"/>
      <c r="E134" s="91" t="s">
        <v>15</v>
      </c>
      <c r="F134" s="200" t="s">
        <v>102</v>
      </c>
      <c r="G134" s="201"/>
      <c r="H134" s="107">
        <v>0.7</v>
      </c>
      <c r="I134" s="125"/>
      <c r="J134" s="107"/>
      <c r="K134" s="107"/>
      <c r="L134" s="107">
        <f>AVERAGE(L135:L137)*H134</f>
        <v>0.7</v>
      </c>
      <c r="M134" s="107"/>
      <c r="O134" s="107"/>
    </row>
    <row r="135" spans="1:15" s="132" customFormat="1" ht="150">
      <c r="A135" s="119">
        <v>136</v>
      </c>
      <c r="B135" s="133"/>
      <c r="C135" s="92"/>
      <c r="D135" s="92"/>
      <c r="E135" s="92"/>
      <c r="F135" s="92" t="s">
        <v>152</v>
      </c>
      <c r="G135" s="183" t="s">
        <v>340</v>
      </c>
      <c r="H135" s="174"/>
      <c r="I135" s="176" t="s">
        <v>405</v>
      </c>
      <c r="J135" s="174" t="s">
        <v>175</v>
      </c>
      <c r="K135" s="162" t="s">
        <v>472</v>
      </c>
      <c r="L135" s="93">
        <f t="shared" ref="L135:L137" si="27">IF(J135="Ya/Tidak",IF(K135="Ya",1,IF(K135="Tidak",0,"Blm Diisi")),IF(J135="A/B/C",IF(K135="A",1,IF(K135="B",0.5,IF(K135="C",0,"Blm Diisi"))),IF(J135="A/B/C/D",IF(K135="A",1,IF(K135="B",0.67,IF(K135="C",0.33,IF(K135="D",0,"Blm Diisi")))),IF(J135="A/B/C/D/E",IF(K135="A",1,IF(K135="B",0.75,IF(K135="C",0.5,IF(K135="D",0.25,IF(K135="E",0,"Blm Diisi"))))),IF(J135="%",IF(K135="","Blm Diisi",K135),IF(J135="Jumlah",IF(K135="","Blm Diisi",""),IF(J135="Rupiah",IF(K135="","Blm Diisi",""),IF(J135="","","-"))))))))</f>
        <v>1</v>
      </c>
      <c r="M135" s="93"/>
      <c r="O135" s="184" t="s">
        <v>553</v>
      </c>
    </row>
    <row r="136" spans="1:15" s="132" customFormat="1" ht="75">
      <c r="A136" s="86">
        <v>137</v>
      </c>
      <c r="B136" s="133"/>
      <c r="C136" s="92"/>
      <c r="D136" s="92"/>
      <c r="E136" s="92"/>
      <c r="F136" s="92" t="s">
        <v>155</v>
      </c>
      <c r="G136" s="183" t="s">
        <v>341</v>
      </c>
      <c r="H136" s="174"/>
      <c r="I136" s="176" t="s">
        <v>464</v>
      </c>
      <c r="J136" s="178" t="s">
        <v>154</v>
      </c>
      <c r="K136" s="162" t="s">
        <v>472</v>
      </c>
      <c r="L136" s="93">
        <f t="shared" si="27"/>
        <v>1</v>
      </c>
      <c r="M136" s="93"/>
      <c r="O136" s="184" t="s">
        <v>554</v>
      </c>
    </row>
    <row r="137" spans="1:15" s="132" customFormat="1" ht="120">
      <c r="A137" s="119">
        <v>138</v>
      </c>
      <c r="B137" s="133"/>
      <c r="C137" s="92"/>
      <c r="D137" s="92"/>
      <c r="E137" s="92"/>
      <c r="F137" s="92" t="s">
        <v>157</v>
      </c>
      <c r="G137" s="183" t="s">
        <v>342</v>
      </c>
      <c r="H137" s="174"/>
      <c r="I137" s="176" t="s">
        <v>343</v>
      </c>
      <c r="J137" s="174" t="s">
        <v>156</v>
      </c>
      <c r="K137" s="162" t="s">
        <v>472</v>
      </c>
      <c r="L137" s="93">
        <f t="shared" si="27"/>
        <v>1</v>
      </c>
      <c r="M137" s="93"/>
      <c r="O137" s="184" t="s">
        <v>552</v>
      </c>
    </row>
    <row r="138" spans="1:15">
      <c r="A138" s="86">
        <v>139</v>
      </c>
      <c r="B138" s="96"/>
      <c r="C138" s="91"/>
      <c r="D138" s="91"/>
      <c r="E138" s="91" t="s">
        <v>32</v>
      </c>
      <c r="F138" s="200" t="s">
        <v>101</v>
      </c>
      <c r="G138" s="201"/>
      <c r="H138" s="107">
        <v>0.4</v>
      </c>
      <c r="I138" s="125"/>
      <c r="J138" s="107"/>
      <c r="K138" s="107"/>
      <c r="L138" s="107">
        <f>AVERAGE(L139:L140)*H138</f>
        <v>0.4</v>
      </c>
      <c r="M138" s="107"/>
      <c r="O138" s="107"/>
    </row>
    <row r="139" spans="1:15" s="132" customFormat="1" ht="120">
      <c r="A139" s="119">
        <v>140</v>
      </c>
      <c r="B139" s="133"/>
      <c r="C139" s="92"/>
      <c r="D139" s="152"/>
      <c r="E139" s="152"/>
      <c r="F139" s="92" t="s">
        <v>152</v>
      </c>
      <c r="G139" s="182" t="s">
        <v>311</v>
      </c>
      <c r="H139" s="174"/>
      <c r="I139" s="177" t="s">
        <v>406</v>
      </c>
      <c r="J139" s="174" t="s">
        <v>156</v>
      </c>
      <c r="K139" s="162" t="s">
        <v>472</v>
      </c>
      <c r="L139" s="93">
        <f t="shared" ref="L139:L140" si="28">IF(J139="Ya/Tidak",IF(K139="Ya",1,IF(K139="Tidak",0,"Blm Diisi")),IF(J139="A/B/C",IF(K139="A",1,IF(K139="B",0.5,IF(K139="C",0,"Blm Diisi"))),IF(J139="A/B/C/D",IF(K139="A",1,IF(K139="B",0.67,IF(K139="C",0.33,IF(K139="D",0,"Blm Diisi")))),IF(J139="A/B/C/D/E",IF(K139="A",1,IF(K139="B",0.75,IF(K139="C",0.5,IF(K139="D",0.25,IF(K139="E",0,"Blm Diisi"))))),IF(J139="%",IF(K139="","Blm Diisi",K139),IF(J139="Jumlah",IF(K139="","Blm Diisi",""),IF(J139="Rupiah",IF(K139="","Blm Diisi",""),IF(J139="","","-"))))))))</f>
        <v>1</v>
      </c>
      <c r="M139" s="93"/>
      <c r="O139" s="184" t="s">
        <v>545</v>
      </c>
    </row>
    <row r="140" spans="1:15" s="132" customFormat="1" ht="45">
      <c r="A140" s="86">
        <v>141</v>
      </c>
      <c r="B140" s="133"/>
      <c r="C140" s="92"/>
      <c r="D140" s="152"/>
      <c r="E140" s="152"/>
      <c r="F140" s="92" t="s">
        <v>155</v>
      </c>
      <c r="G140" s="182" t="s">
        <v>312</v>
      </c>
      <c r="H140" s="174"/>
      <c r="I140" s="177" t="s">
        <v>313</v>
      </c>
      <c r="J140" s="178" t="s">
        <v>154</v>
      </c>
      <c r="K140" s="162" t="s">
        <v>472</v>
      </c>
      <c r="L140" s="93">
        <f t="shared" si="28"/>
        <v>1</v>
      </c>
      <c r="M140" s="156"/>
      <c r="O140" s="184" t="s">
        <v>545</v>
      </c>
    </row>
    <row r="141" spans="1:15">
      <c r="A141" s="86">
        <v>163</v>
      </c>
      <c r="B141" s="87"/>
      <c r="C141" s="87" t="s">
        <v>345</v>
      </c>
      <c r="D141" s="226" t="s">
        <v>389</v>
      </c>
      <c r="E141" s="227"/>
      <c r="F141" s="227"/>
      <c r="G141" s="227"/>
      <c r="H141" s="154">
        <f>SUM(H142,H157,H163,H166,H176,H186,H207,H226)</f>
        <v>21.7</v>
      </c>
      <c r="I141" s="157"/>
      <c r="J141" s="88"/>
      <c r="K141" s="88"/>
      <c r="L141" s="88" t="e">
        <f>SUM(L142,L157,L163,L166,L176,L186,L207,L226)</f>
        <v>#DIV/0!</v>
      </c>
      <c r="M141" s="88"/>
      <c r="O141" s="154"/>
    </row>
    <row r="142" spans="1:15">
      <c r="A142" s="119">
        <v>164</v>
      </c>
      <c r="B142" s="97"/>
      <c r="C142" s="98"/>
      <c r="D142" s="105">
        <v>1</v>
      </c>
      <c r="E142" s="216" t="s">
        <v>8</v>
      </c>
      <c r="F142" s="217"/>
      <c r="G142" s="218"/>
      <c r="H142" s="28">
        <f>SUM(H143:H155)</f>
        <v>3</v>
      </c>
      <c r="I142" s="122"/>
      <c r="J142" s="28"/>
      <c r="K142" s="28"/>
      <c r="L142" s="28">
        <f>SUM(L143,L153,L155)</f>
        <v>3</v>
      </c>
      <c r="M142" s="28"/>
      <c r="O142" s="28"/>
    </row>
    <row r="143" spans="1:15">
      <c r="A143" s="86">
        <v>165</v>
      </c>
      <c r="B143" s="96"/>
      <c r="C143" s="91"/>
      <c r="D143" s="91"/>
      <c r="E143" s="91" t="s">
        <v>9</v>
      </c>
      <c r="F143" s="204" t="s">
        <v>114</v>
      </c>
      <c r="G143" s="205"/>
      <c r="H143" s="107">
        <v>1.5</v>
      </c>
      <c r="I143" s="125"/>
      <c r="J143" s="107"/>
      <c r="K143" s="107"/>
      <c r="L143" s="107">
        <f>AVERAGE(L144:L152)*H143</f>
        <v>1.5</v>
      </c>
      <c r="M143" s="107"/>
      <c r="O143" s="107"/>
    </row>
    <row r="144" spans="1:15" s="132" customFormat="1" ht="45">
      <c r="A144" s="119">
        <v>166</v>
      </c>
      <c r="B144" s="133"/>
      <c r="C144" s="92"/>
      <c r="D144" s="92"/>
      <c r="E144" s="92"/>
      <c r="F144" s="85" t="s">
        <v>152</v>
      </c>
      <c r="G144" s="106" t="s">
        <v>176</v>
      </c>
      <c r="H144" s="93" t="s">
        <v>177</v>
      </c>
      <c r="I144" s="126" t="s">
        <v>178</v>
      </c>
      <c r="J144" s="93" t="s">
        <v>179</v>
      </c>
      <c r="K144" s="165">
        <f>IF(OR(K145="",K146=""),"Blm Diisi",IF(K146/K145&gt;1,1,K146/K145))</f>
        <v>1</v>
      </c>
      <c r="L144" s="93">
        <f t="shared" ref="L144:L152" si="29">IF(J144="Ya/Tidak",IF(K144="Ya",1,IF(K144="Tidak",0,"Blm Diisi")),IF(J144="A/B/C",IF(K144="A",1,IF(K144="B",0.5,IF(K144="C",0,"Blm Diisi"))),IF(J144="A/B/C/D",IF(K144="A",1,IF(K144="B",0.67,IF(K144="C",0.33,IF(K144="D",0,"Blm Diisi")))),IF(J144="A/B/C/D/E",IF(K144="A",1,IF(K144="B",0.75,IF(K144="C",0.5,IF(K144="D",0.25,IF(K144="E",0,"Blm Diisi"))))),IF(J144="%",IF(K144="","Blm Diisi",K144),IF(J144="Jumlah",IF(K144="","Blm Diisi",""),IF(J144="Rupiah",IF(K144="","Blm Diisi",""),IF(J144="","","-"))))))))</f>
        <v>1</v>
      </c>
      <c r="M144" s="93"/>
      <c r="O144" s="184" t="s">
        <v>579</v>
      </c>
    </row>
    <row r="145" spans="1:15" s="132" customFormat="1">
      <c r="A145" s="86">
        <v>167</v>
      </c>
      <c r="B145" s="133"/>
      <c r="C145" s="92"/>
      <c r="D145" s="92"/>
      <c r="E145" s="92"/>
      <c r="F145" s="85" t="s">
        <v>177</v>
      </c>
      <c r="G145" s="135" t="s">
        <v>183</v>
      </c>
      <c r="H145" s="93" t="s">
        <v>177</v>
      </c>
      <c r="I145" s="126" t="s">
        <v>177</v>
      </c>
      <c r="J145" s="93" t="s">
        <v>180</v>
      </c>
      <c r="K145" s="172">
        <v>1</v>
      </c>
      <c r="L145" s="93" t="str">
        <f t="shared" si="29"/>
        <v/>
      </c>
      <c r="M145" s="93"/>
      <c r="O145" s="172"/>
    </row>
    <row r="146" spans="1:15" s="132" customFormat="1">
      <c r="A146" s="119">
        <v>168</v>
      </c>
      <c r="B146" s="133"/>
      <c r="C146" s="92"/>
      <c r="D146" s="92"/>
      <c r="E146" s="92"/>
      <c r="F146" s="85" t="s">
        <v>177</v>
      </c>
      <c r="G146" s="135" t="s">
        <v>184</v>
      </c>
      <c r="H146" s="93" t="s">
        <v>177</v>
      </c>
      <c r="I146" s="126" t="s">
        <v>177</v>
      </c>
      <c r="J146" s="93" t="s">
        <v>180</v>
      </c>
      <c r="K146" s="172">
        <v>1</v>
      </c>
      <c r="L146" s="93" t="str">
        <f t="shared" si="29"/>
        <v/>
      </c>
      <c r="M146" s="93"/>
      <c r="O146" s="172"/>
    </row>
    <row r="147" spans="1:15" s="132" customFormat="1" ht="45">
      <c r="A147" s="86">
        <v>169</v>
      </c>
      <c r="B147" s="133"/>
      <c r="C147" s="92"/>
      <c r="D147" s="92"/>
      <c r="E147" s="92"/>
      <c r="F147" s="85" t="s">
        <v>155</v>
      </c>
      <c r="G147" s="106" t="s">
        <v>181</v>
      </c>
      <c r="H147" s="93"/>
      <c r="I147" s="126" t="s">
        <v>182</v>
      </c>
      <c r="J147" s="93" t="s">
        <v>179</v>
      </c>
      <c r="K147" s="165">
        <f>IF(OR(K148="",K149=""),"Blm Diisi",IF(K149/K148&gt;1,1,K149/K148))</f>
        <v>1</v>
      </c>
      <c r="L147" s="93">
        <f t="shared" si="29"/>
        <v>1</v>
      </c>
      <c r="M147" s="93"/>
      <c r="O147" s="184" t="s">
        <v>576</v>
      </c>
    </row>
    <row r="148" spans="1:15" s="132" customFormat="1">
      <c r="A148" s="119">
        <v>170</v>
      </c>
      <c r="B148" s="133"/>
      <c r="C148" s="92"/>
      <c r="D148" s="92"/>
      <c r="E148" s="92"/>
      <c r="F148" s="85"/>
      <c r="G148" s="135" t="s">
        <v>184</v>
      </c>
      <c r="H148" s="93"/>
      <c r="I148" s="126"/>
      <c r="J148" s="93" t="s">
        <v>180</v>
      </c>
      <c r="K148" s="172">
        <v>1</v>
      </c>
      <c r="L148" s="93" t="str">
        <f t="shared" si="29"/>
        <v/>
      </c>
      <c r="M148" s="93"/>
      <c r="O148" s="172"/>
    </row>
    <row r="149" spans="1:15" s="132" customFormat="1" ht="45">
      <c r="A149" s="86">
        <v>171</v>
      </c>
      <c r="B149" s="133"/>
      <c r="C149" s="92"/>
      <c r="D149" s="92"/>
      <c r="E149" s="92"/>
      <c r="F149" s="85"/>
      <c r="G149" s="135" t="s">
        <v>185</v>
      </c>
      <c r="H149" s="93"/>
      <c r="I149" s="126"/>
      <c r="J149" s="93" t="s">
        <v>180</v>
      </c>
      <c r="K149" s="172">
        <v>1</v>
      </c>
      <c r="L149" s="93" t="str">
        <f t="shared" si="29"/>
        <v/>
      </c>
      <c r="M149" s="93"/>
      <c r="O149" s="172"/>
    </row>
    <row r="150" spans="1:15" s="132" customFormat="1" ht="45">
      <c r="A150" s="119">
        <v>172</v>
      </c>
      <c r="B150" s="133"/>
      <c r="C150" s="92"/>
      <c r="D150" s="92"/>
      <c r="E150" s="92"/>
      <c r="F150" s="85" t="s">
        <v>157</v>
      </c>
      <c r="G150" s="106" t="s">
        <v>396</v>
      </c>
      <c r="H150" s="93"/>
      <c r="I150" s="126" t="s">
        <v>397</v>
      </c>
      <c r="J150" s="93" t="s">
        <v>179</v>
      </c>
      <c r="K150" s="165">
        <f>IF(OR(K151="",K152=""),"Blm Diisi",IF(K152/K151&gt;1,1,K152/K151))</f>
        <v>1</v>
      </c>
      <c r="L150" s="93">
        <f t="shared" si="29"/>
        <v>1</v>
      </c>
      <c r="M150" s="93"/>
      <c r="O150" s="184" t="s">
        <v>582</v>
      </c>
    </row>
    <row r="151" spans="1:15" s="132" customFormat="1">
      <c r="A151" s="86">
        <v>173</v>
      </c>
      <c r="B151" s="133"/>
      <c r="C151" s="92"/>
      <c r="D151" s="92"/>
      <c r="E151" s="92"/>
      <c r="F151" s="85"/>
      <c r="G151" s="135" t="s">
        <v>186</v>
      </c>
      <c r="H151" s="93"/>
      <c r="I151" s="126"/>
      <c r="J151" s="93" t="s">
        <v>180</v>
      </c>
      <c r="K151" s="172">
        <v>1</v>
      </c>
      <c r="L151" s="93" t="str">
        <f t="shared" si="29"/>
        <v/>
      </c>
      <c r="M151" s="93"/>
      <c r="O151" s="172"/>
    </row>
    <row r="152" spans="1:15" s="132" customFormat="1" ht="30">
      <c r="A152" s="119">
        <v>174</v>
      </c>
      <c r="B152" s="133"/>
      <c r="C152" s="92"/>
      <c r="D152" s="92"/>
      <c r="E152" s="92"/>
      <c r="F152" s="85"/>
      <c r="G152" s="135" t="s">
        <v>187</v>
      </c>
      <c r="H152" s="93"/>
      <c r="I152" s="126"/>
      <c r="J152" s="93" t="s">
        <v>180</v>
      </c>
      <c r="K152" s="172">
        <v>1</v>
      </c>
      <c r="L152" s="93" t="str">
        <f t="shared" si="29"/>
        <v/>
      </c>
      <c r="M152" s="93"/>
      <c r="O152" s="172"/>
    </row>
    <row r="153" spans="1:15">
      <c r="A153" s="86">
        <v>175</v>
      </c>
      <c r="B153" s="96"/>
      <c r="C153" s="91"/>
      <c r="D153" s="91"/>
      <c r="E153" s="91" t="s">
        <v>11</v>
      </c>
      <c r="F153" s="204" t="s">
        <v>115</v>
      </c>
      <c r="G153" s="205"/>
      <c r="H153" s="107">
        <v>1</v>
      </c>
      <c r="I153" s="125"/>
      <c r="J153" s="107"/>
      <c r="K153" s="107"/>
      <c r="L153" s="107">
        <f>AVERAGE(L154:L154)*H153</f>
        <v>1</v>
      </c>
      <c r="M153" s="107"/>
      <c r="O153" s="107"/>
    </row>
    <row r="154" spans="1:15" s="132" customFormat="1" ht="165">
      <c r="A154" s="119">
        <v>176</v>
      </c>
      <c r="B154" s="133"/>
      <c r="C154" s="92"/>
      <c r="D154" s="92"/>
      <c r="E154" s="92"/>
      <c r="F154" s="151" t="s">
        <v>59</v>
      </c>
      <c r="G154" s="106" t="s">
        <v>391</v>
      </c>
      <c r="H154" s="93"/>
      <c r="I154" s="126" t="s">
        <v>323</v>
      </c>
      <c r="J154" s="93" t="s">
        <v>175</v>
      </c>
      <c r="K154" s="162" t="s">
        <v>472</v>
      </c>
      <c r="L154" s="93">
        <f t="shared" ref="L154" si="30">IF(J154="Ya/Tidak",IF(K154="Ya",1,IF(K154="Tidak",0,"Blm Diisi")),IF(J154="A/B/C",IF(K154="A",1,IF(K154="B",0.5,IF(K154="C",0,"Blm Diisi"))),IF(J154="A/B/C/D",IF(K154="A",1,IF(K154="B",0.67,IF(K154="C",0.33,IF(K154="D",0,"Blm Diisi")))),IF(J154="A/B/C/D/E",IF(K154="A",1,IF(K154="B",0.75,IF(K154="C",0.5,IF(K154="D",0.25,IF(K154="E",0,"Blm Diisi"))))),IF(J154="%",IF(K154="","Blm Diisi",K154),IF(J154="Jumlah",IF(K154="","Blm Diisi",""),IF(J154="Rupiah",IF(K154="","Blm Diisi",""),IF(J154="","","-"))))))))</f>
        <v>1</v>
      </c>
      <c r="M154" s="93"/>
      <c r="O154" s="184" t="s">
        <v>582</v>
      </c>
    </row>
    <row r="155" spans="1:15">
      <c r="A155" s="86">
        <v>181</v>
      </c>
      <c r="B155" s="96"/>
      <c r="C155" s="91"/>
      <c r="D155" s="91"/>
      <c r="E155" s="91" t="s">
        <v>13</v>
      </c>
      <c r="F155" s="204" t="s">
        <v>116</v>
      </c>
      <c r="G155" s="205"/>
      <c r="H155" s="107">
        <v>0.5</v>
      </c>
      <c r="I155" s="125"/>
      <c r="J155" s="107"/>
      <c r="K155" s="107"/>
      <c r="L155" s="107">
        <f>AVERAGE(L156)*H155</f>
        <v>0.5</v>
      </c>
      <c r="M155" s="107"/>
      <c r="O155" s="107"/>
    </row>
    <row r="156" spans="1:15" s="132" customFormat="1" ht="135">
      <c r="A156" s="119">
        <v>182</v>
      </c>
      <c r="B156" s="133"/>
      <c r="C156" s="92"/>
      <c r="D156" s="92"/>
      <c r="E156" s="85"/>
      <c r="F156" s="136" t="s">
        <v>59</v>
      </c>
      <c r="G156" s="84" t="s">
        <v>188</v>
      </c>
      <c r="H156" s="93"/>
      <c r="I156" s="126" t="s">
        <v>189</v>
      </c>
      <c r="J156" s="93" t="s">
        <v>156</v>
      </c>
      <c r="K156" s="162" t="s">
        <v>472</v>
      </c>
      <c r="L156" s="93">
        <f t="shared" ref="L156" si="31">IF(J156="Ya/Tidak",IF(K156="Ya",1,IF(K156="Tidak",0,"Blm Diisi")),IF(J156="A/B/C",IF(K156="A",1,IF(K156="B",0.5,IF(K156="C",0,"Blm Diisi"))),IF(J156="A/B/C/D",IF(K156="A",1,IF(K156="B",0.67,IF(K156="C",0.33,IF(K156="D",0,"Blm Diisi")))),IF(J156="A/B/C/D/E",IF(K156="A",1,IF(K156="B",0.75,IF(K156="C",0.5,IF(K156="D",0.25,IF(K156="E",0,"Blm Diisi"))))),IF(J156="%",IF(K156="","Blm Diisi",K156),IF(J156="Jumlah",IF(K156="","Blm Diisi",""),IF(J156="Rupiah",IF(K156="","Blm Diisi",""),IF(J156="","","-"))))))))</f>
        <v>1</v>
      </c>
      <c r="M156" s="93"/>
      <c r="O156" s="184" t="s">
        <v>582</v>
      </c>
    </row>
    <row r="157" spans="1:15">
      <c r="A157" s="86">
        <v>183</v>
      </c>
      <c r="B157" s="97"/>
      <c r="C157" s="98"/>
      <c r="D157" s="98">
        <v>2</v>
      </c>
      <c r="E157" s="216" t="s">
        <v>17</v>
      </c>
      <c r="F157" s="217"/>
      <c r="G157" s="218"/>
      <c r="H157" s="28">
        <f>SUM(H158:H162)</f>
        <v>2</v>
      </c>
      <c r="I157" s="122"/>
      <c r="J157" s="28"/>
      <c r="K157" s="28"/>
      <c r="L157" s="28">
        <f>L158</f>
        <v>2</v>
      </c>
      <c r="M157" s="28"/>
      <c r="O157" s="28"/>
    </row>
    <row r="158" spans="1:15">
      <c r="A158" s="119">
        <v>184</v>
      </c>
      <c r="B158" s="96"/>
      <c r="C158" s="91"/>
      <c r="D158" s="91"/>
      <c r="E158" s="104" t="s">
        <v>59</v>
      </c>
      <c r="F158" s="204" t="s">
        <v>119</v>
      </c>
      <c r="G158" s="205"/>
      <c r="H158" s="107">
        <v>2</v>
      </c>
      <c r="I158" s="125"/>
      <c r="J158" s="107"/>
      <c r="K158" s="107"/>
      <c r="L158" s="107">
        <f>AVERAGE(L159:L160)*H158</f>
        <v>2</v>
      </c>
      <c r="M158" s="107"/>
      <c r="O158" s="107"/>
    </row>
    <row r="159" spans="1:15" s="132" customFormat="1" ht="90">
      <c r="A159" s="86">
        <v>185</v>
      </c>
      <c r="B159" s="133"/>
      <c r="C159" s="92"/>
      <c r="D159" s="92"/>
      <c r="E159" s="92"/>
      <c r="F159" s="92" t="s">
        <v>152</v>
      </c>
      <c r="G159" s="84" t="s">
        <v>388</v>
      </c>
      <c r="H159" s="93"/>
      <c r="I159" s="126" t="s">
        <v>192</v>
      </c>
      <c r="J159" s="93" t="s">
        <v>154</v>
      </c>
      <c r="K159" s="162" t="s">
        <v>472</v>
      </c>
      <c r="L159" s="93">
        <f t="shared" ref="L159:L162" si="32">IF(J159="Ya/Tidak",IF(K159="Ya",1,IF(K159="Tidak",0,"Blm Diisi")),IF(J159="A/B/C",IF(K159="A",1,IF(K159="B",0.5,IF(K159="C",0,"Blm Diisi"))),IF(J159="A/B/C/D",IF(K159="A",1,IF(K159="B",0.67,IF(K159="C",0.33,IF(K159="D",0,"Blm Diisi")))),IF(J159="A/B/C/D/E",IF(K159="A",1,IF(K159="B",0.75,IF(K159="C",0.5,IF(K159="D",0.25,IF(K159="E",0,"Blm Diisi"))))),IF(J159="%",IF(K159="","Blm Diisi",K159),IF(J159="Jumlah",IF(K159="","Blm Diisi",""),IF(J159="Rupiah",IF(K159="","Blm Diisi",""),IF(J159="","","-"))))))))</f>
        <v>1</v>
      </c>
      <c r="M159" s="93"/>
      <c r="O159" s="184" t="s">
        <v>585</v>
      </c>
    </row>
    <row r="160" spans="1:15" s="132" customFormat="1" ht="75">
      <c r="A160" s="119">
        <v>186</v>
      </c>
      <c r="B160" s="133"/>
      <c r="C160" s="92"/>
      <c r="D160" s="92"/>
      <c r="E160" s="92"/>
      <c r="F160" s="92" t="s">
        <v>155</v>
      </c>
      <c r="G160" s="84" t="s">
        <v>346</v>
      </c>
      <c r="H160" s="93"/>
      <c r="I160" s="126" t="s">
        <v>193</v>
      </c>
      <c r="J160" s="93" t="s">
        <v>179</v>
      </c>
      <c r="K160" s="165" t="str">
        <f>IF(OR(K161="",K162=""),"Blm Diisi",IF(K162/K161&gt;1,1,K162/K161))</f>
        <v>Blm Diisi</v>
      </c>
      <c r="L160" s="93" t="str">
        <f t="shared" si="32"/>
        <v>Blm Diisi</v>
      </c>
      <c r="M160" s="93"/>
      <c r="O160" s="184" t="s">
        <v>586</v>
      </c>
    </row>
    <row r="161" spans="1:15" s="132" customFormat="1" ht="45">
      <c r="A161" s="86">
        <v>187</v>
      </c>
      <c r="B161" s="133"/>
      <c r="C161" s="92"/>
      <c r="D161" s="92"/>
      <c r="E161" s="92"/>
      <c r="F161" s="92" t="s">
        <v>177</v>
      </c>
      <c r="G161" s="138" t="s">
        <v>190</v>
      </c>
      <c r="H161" s="93"/>
      <c r="I161" s="126"/>
      <c r="J161" s="93" t="s">
        <v>180</v>
      </c>
      <c r="K161" s="172">
        <v>0</v>
      </c>
      <c r="L161" s="93" t="str">
        <f t="shared" si="32"/>
        <v/>
      </c>
      <c r="M161" s="93"/>
      <c r="O161" s="172"/>
    </row>
    <row r="162" spans="1:15" s="132" customFormat="1" ht="75">
      <c r="A162" s="119">
        <v>188</v>
      </c>
      <c r="B162" s="133"/>
      <c r="C162" s="92"/>
      <c r="D162" s="92"/>
      <c r="E162" s="92"/>
      <c r="F162" s="92" t="s">
        <v>177</v>
      </c>
      <c r="G162" s="138" t="s">
        <v>191</v>
      </c>
      <c r="H162" s="93"/>
      <c r="I162" s="126"/>
      <c r="J162" s="93" t="s">
        <v>180</v>
      </c>
      <c r="K162" s="172"/>
      <c r="L162" s="93" t="str">
        <f t="shared" si="32"/>
        <v>Blm Diisi</v>
      </c>
      <c r="M162" s="93"/>
      <c r="O162" s="172"/>
    </row>
    <row r="163" spans="1:15">
      <c r="A163" s="86">
        <v>189</v>
      </c>
      <c r="B163" s="97"/>
      <c r="C163" s="97"/>
      <c r="D163" s="105">
        <v>3</v>
      </c>
      <c r="E163" s="216" t="s">
        <v>20</v>
      </c>
      <c r="F163" s="217"/>
      <c r="G163" s="218"/>
      <c r="H163" s="28">
        <f>SUM(H164:H165)</f>
        <v>1.5</v>
      </c>
      <c r="I163" s="122"/>
      <c r="J163" s="28"/>
      <c r="K163" s="28"/>
      <c r="L163" s="28">
        <f>L164</f>
        <v>1.5</v>
      </c>
      <c r="M163" s="28"/>
      <c r="O163" s="28"/>
    </row>
    <row r="164" spans="1:15">
      <c r="A164" s="119">
        <v>190</v>
      </c>
      <c r="B164" s="96"/>
      <c r="C164" s="91"/>
      <c r="D164" s="91"/>
      <c r="E164" s="104" t="s">
        <v>59</v>
      </c>
      <c r="F164" s="204" t="s">
        <v>61</v>
      </c>
      <c r="G164" s="205"/>
      <c r="H164" s="107">
        <v>1.5</v>
      </c>
      <c r="I164" s="125"/>
      <c r="J164" s="107"/>
      <c r="K164" s="107"/>
      <c r="L164" s="107">
        <f>AVERAGE(L165)*H164</f>
        <v>1.5</v>
      </c>
      <c r="M164" s="107"/>
      <c r="O164" s="107"/>
    </row>
    <row r="165" spans="1:15" s="132" customFormat="1" ht="105">
      <c r="A165" s="86">
        <v>191</v>
      </c>
      <c r="B165" s="133"/>
      <c r="C165" s="92"/>
      <c r="D165" s="92"/>
      <c r="E165" s="92"/>
      <c r="F165" s="136" t="s">
        <v>59</v>
      </c>
      <c r="G165" s="84" t="s">
        <v>202</v>
      </c>
      <c r="H165" s="93"/>
      <c r="I165" s="126" t="s">
        <v>358</v>
      </c>
      <c r="J165" s="93" t="s">
        <v>154</v>
      </c>
      <c r="K165" s="162" t="s">
        <v>472</v>
      </c>
      <c r="L165" s="93">
        <f t="shared" ref="L165" si="33">IF(J165="Ya/Tidak",IF(K165="Ya",1,IF(K165="Tidak",0,"Blm Diisi")),IF(J165="A/B/C",IF(K165="A",1,IF(K165="B",0.5,IF(K165="C",0,"Blm Diisi"))),IF(J165="A/B/C/D",IF(K165="A",1,IF(K165="B",0.67,IF(K165="C",0.33,IF(K165="D",0,"Blm Diisi")))),IF(J165="A/B/C/D/E",IF(K165="A",1,IF(K165="B",0.75,IF(K165="C",0.5,IF(K165="D",0.25,IF(K165="E",0,"Blm Diisi"))))),IF(J165="%",IF(K165="","Blm Diisi",K165),IF(J165="Jumlah",IF(K165="","Blm Diisi",""),IF(J165="Rupiah",IF(K165="","Blm Diisi",""),IF(J165="","","-"))))))))</f>
        <v>1</v>
      </c>
      <c r="M165" s="93"/>
      <c r="O165" s="184" t="s">
        <v>555</v>
      </c>
    </row>
    <row r="166" spans="1:15">
      <c r="A166" s="119">
        <v>192</v>
      </c>
      <c r="B166" s="97"/>
      <c r="C166" s="97"/>
      <c r="D166" s="98">
        <v>4</v>
      </c>
      <c r="E166" s="216" t="s">
        <v>23</v>
      </c>
      <c r="F166" s="217"/>
      <c r="G166" s="218"/>
      <c r="H166" s="28">
        <f>SUM(H167,H169,H172)</f>
        <v>3.75</v>
      </c>
      <c r="I166" s="122"/>
      <c r="J166" s="28"/>
      <c r="K166" s="28"/>
      <c r="L166" s="28">
        <f>SUM(L167,L169,L172)</f>
        <v>3.081666666666667</v>
      </c>
      <c r="M166" s="28"/>
      <c r="O166" s="28"/>
    </row>
    <row r="167" spans="1:15" ht="30.95" customHeight="1">
      <c r="A167" s="86">
        <v>193</v>
      </c>
      <c r="B167" s="96"/>
      <c r="C167" s="91"/>
      <c r="D167" s="91"/>
      <c r="E167" s="91" t="s">
        <v>9</v>
      </c>
      <c r="F167" s="204" t="s">
        <v>127</v>
      </c>
      <c r="G167" s="205"/>
      <c r="H167" s="107">
        <v>0.5</v>
      </c>
      <c r="I167" s="125"/>
      <c r="J167" s="107"/>
      <c r="K167" s="107"/>
      <c r="L167" s="107">
        <f>AVERAGE(L168)*H167</f>
        <v>0.16500000000000001</v>
      </c>
      <c r="M167" s="107"/>
      <c r="O167" s="107"/>
    </row>
    <row r="168" spans="1:15" s="132" customFormat="1" ht="120">
      <c r="A168" s="119">
        <v>194</v>
      </c>
      <c r="B168" s="133"/>
      <c r="C168" s="92"/>
      <c r="D168" s="92"/>
      <c r="E168" s="92"/>
      <c r="F168" s="136" t="s">
        <v>59</v>
      </c>
      <c r="G168" s="84" t="s">
        <v>218</v>
      </c>
      <c r="H168" s="93"/>
      <c r="I168" s="126" t="s">
        <v>219</v>
      </c>
      <c r="J168" s="93" t="s">
        <v>156</v>
      </c>
      <c r="K168" s="162" t="s">
        <v>475</v>
      </c>
      <c r="L168" s="93">
        <f t="shared" ref="L168" si="34">IF(J168="Ya/Tidak",IF(K168="Ya",1,IF(K168="Tidak",0,"Blm Diisi")),IF(J168="A/B/C",IF(K168="A",1,IF(K168="B",0.5,IF(K168="C",0,"Blm Diisi"))),IF(J168="A/B/C/D",IF(K168="A",1,IF(K168="B",0.67,IF(K168="C",0.33,IF(K168="D",0,"Blm Diisi")))),IF(J168="A/B/C/D/E",IF(K168="A",1,IF(K168="B",0.75,IF(K168="C",0.5,IF(K168="D",0.25,IF(K168="E",0,"Blm Diisi"))))),IF(J168="%",IF(K168="","Blm Diisi",K168),IF(J168="Jumlah",IF(K168="","Blm Diisi",""),IF(J168="Rupiah",IF(K168="","Blm Diisi",""),IF(J168="","","-"))))))))</f>
        <v>0.33</v>
      </c>
      <c r="M168" s="93"/>
      <c r="O168" s="184" t="s">
        <v>567</v>
      </c>
    </row>
    <row r="169" spans="1:15" ht="32.1" customHeight="1">
      <c r="A169" s="86">
        <v>195</v>
      </c>
      <c r="B169" s="96"/>
      <c r="C169" s="91"/>
      <c r="D169" s="91"/>
      <c r="E169" s="91" t="s">
        <v>11</v>
      </c>
      <c r="F169" s="204" t="s">
        <v>128</v>
      </c>
      <c r="G169" s="205"/>
      <c r="H169" s="107">
        <v>1.25</v>
      </c>
      <c r="I169" s="125"/>
      <c r="J169" s="107"/>
      <c r="K169" s="107"/>
      <c r="L169" s="107">
        <f>AVERAGE(L170:L171)*H169</f>
        <v>1.25</v>
      </c>
      <c r="M169" s="107"/>
      <c r="O169" s="107"/>
    </row>
    <row r="170" spans="1:15" s="132" customFormat="1" ht="105">
      <c r="A170" s="119">
        <v>196</v>
      </c>
      <c r="B170" s="133"/>
      <c r="C170" s="92"/>
      <c r="D170" s="92"/>
      <c r="E170" s="92"/>
      <c r="F170" s="92" t="s">
        <v>152</v>
      </c>
      <c r="G170" s="84" t="s">
        <v>220</v>
      </c>
      <c r="H170" s="93"/>
      <c r="I170" s="126" t="s">
        <v>325</v>
      </c>
      <c r="J170" s="93" t="s">
        <v>154</v>
      </c>
      <c r="K170" s="162" t="s">
        <v>472</v>
      </c>
      <c r="L170" s="93">
        <f t="shared" ref="L170:L171" si="35">IF(J170="Ya/Tidak",IF(K170="Ya",1,IF(K170="Tidak",0,"Blm Diisi")),IF(J170="A/B/C",IF(K170="A",1,IF(K170="B",0.5,IF(K170="C",0,"Blm Diisi"))),IF(J170="A/B/C/D",IF(K170="A",1,IF(K170="B",0.67,IF(K170="C",0.33,IF(K170="D",0,"Blm Diisi")))),IF(J170="A/B/C/D/E",IF(K170="A",1,IF(K170="B",0.75,IF(K170="C",0.5,IF(K170="D",0.25,IF(K170="E",0,"Blm Diisi"))))),IF(J170="%",IF(K170="","Blm Diisi",K170),IF(J170="Jumlah",IF(K170="","Blm Diisi",""),IF(J170="Rupiah",IF(K170="","Blm Diisi",""),IF(J170="","","-"))))))))</f>
        <v>1</v>
      </c>
      <c r="M170" s="93"/>
      <c r="O170" s="172" t="s">
        <v>476</v>
      </c>
    </row>
    <row r="171" spans="1:15" s="132" customFormat="1" ht="120">
      <c r="A171" s="86">
        <v>197</v>
      </c>
      <c r="B171" s="133"/>
      <c r="C171" s="92"/>
      <c r="D171" s="92"/>
      <c r="E171" s="92"/>
      <c r="F171" s="92" t="s">
        <v>155</v>
      </c>
      <c r="G171" s="84" t="s">
        <v>221</v>
      </c>
      <c r="H171" s="93"/>
      <c r="I171" s="126" t="s">
        <v>361</v>
      </c>
      <c r="J171" s="93" t="s">
        <v>154</v>
      </c>
      <c r="K171" s="162" t="s">
        <v>472</v>
      </c>
      <c r="L171" s="93">
        <f t="shared" si="35"/>
        <v>1</v>
      </c>
      <c r="M171" s="93"/>
      <c r="O171" s="172" t="s">
        <v>477</v>
      </c>
    </row>
    <row r="172" spans="1:15" ht="15.95" customHeight="1">
      <c r="A172" s="119">
        <v>198</v>
      </c>
      <c r="B172" s="96"/>
      <c r="C172" s="91"/>
      <c r="D172" s="91"/>
      <c r="E172" s="91" t="s">
        <v>13</v>
      </c>
      <c r="F172" s="204" t="s">
        <v>129</v>
      </c>
      <c r="G172" s="205"/>
      <c r="H172" s="107">
        <v>2</v>
      </c>
      <c r="I172" s="125"/>
      <c r="J172" s="107"/>
      <c r="K172" s="107"/>
      <c r="L172" s="107">
        <f>AVERAGE(L173:L175)*H172</f>
        <v>1.6666666666666667</v>
      </c>
      <c r="M172" s="107"/>
      <c r="O172" s="107"/>
    </row>
    <row r="173" spans="1:15" s="132" customFormat="1" ht="270">
      <c r="A173" s="86">
        <v>199</v>
      </c>
      <c r="B173" s="133"/>
      <c r="C173" s="92"/>
      <c r="D173" s="139"/>
      <c r="E173" s="85"/>
      <c r="F173" s="92" t="s">
        <v>152</v>
      </c>
      <c r="G173" s="84" t="s">
        <v>362</v>
      </c>
      <c r="H173" s="93"/>
      <c r="I173" s="126" t="s">
        <v>363</v>
      </c>
      <c r="J173" s="93" t="s">
        <v>175</v>
      </c>
      <c r="K173" s="162" t="s">
        <v>475</v>
      </c>
      <c r="L173" s="93">
        <f t="shared" ref="L173:L175" si="36">IF(J173="Ya/Tidak",IF(K173="Ya",1,IF(K173="Tidak",0,"Blm Diisi")),IF(J173="A/B/C",IF(K173="A",1,IF(K173="B",0.5,IF(K173="C",0,"Blm Diisi"))),IF(J173="A/B/C/D",IF(K173="A",1,IF(K173="B",0.67,IF(K173="C",0.33,IF(K173="D",0,"Blm Diisi")))),IF(J173="A/B/C/D/E",IF(K173="A",1,IF(K173="B",0.75,IF(K173="C",0.5,IF(K173="D",0.25,IF(K173="E",0,"Blm Diisi"))))),IF(J173="%",IF(K173="","Blm Diisi",K173),IF(J173="Jumlah",IF(K173="","Blm Diisi",""),IF(J173="Rupiah",IF(K173="","Blm Diisi",""),IF(J173="","","-"))))))))</f>
        <v>0.5</v>
      </c>
      <c r="M173" s="93"/>
      <c r="O173" s="172" t="s">
        <v>478</v>
      </c>
    </row>
    <row r="174" spans="1:15" s="132" customFormat="1" ht="237.95" customHeight="1">
      <c r="A174" s="119">
        <v>200</v>
      </c>
      <c r="B174" s="133"/>
      <c r="C174" s="92"/>
      <c r="D174" s="139"/>
      <c r="E174" s="85"/>
      <c r="F174" s="92" t="s">
        <v>155</v>
      </c>
      <c r="G174" s="84" t="s">
        <v>364</v>
      </c>
      <c r="H174" s="93"/>
      <c r="I174" s="126" t="s">
        <v>365</v>
      </c>
      <c r="J174" s="93" t="s">
        <v>175</v>
      </c>
      <c r="K174" s="162" t="s">
        <v>472</v>
      </c>
      <c r="L174" s="93">
        <f t="shared" si="36"/>
        <v>1</v>
      </c>
      <c r="M174" s="93"/>
      <c r="O174" s="172" t="s">
        <v>479</v>
      </c>
    </row>
    <row r="175" spans="1:15" s="132" customFormat="1" ht="270">
      <c r="A175" s="86">
        <v>201</v>
      </c>
      <c r="B175" s="133"/>
      <c r="C175" s="92"/>
      <c r="D175" s="139"/>
      <c r="E175" s="85"/>
      <c r="F175" s="92" t="s">
        <v>157</v>
      </c>
      <c r="G175" s="84" t="s">
        <v>366</v>
      </c>
      <c r="H175" s="93"/>
      <c r="I175" s="126" t="s">
        <v>367</v>
      </c>
      <c r="J175" s="93" t="s">
        <v>175</v>
      </c>
      <c r="K175" s="162" t="s">
        <v>472</v>
      </c>
      <c r="L175" s="93">
        <f t="shared" si="36"/>
        <v>1</v>
      </c>
      <c r="M175" s="93"/>
      <c r="O175" s="172" t="s">
        <v>480</v>
      </c>
    </row>
    <row r="176" spans="1:15">
      <c r="A176" s="119">
        <v>202</v>
      </c>
      <c r="B176" s="97"/>
      <c r="C176" s="97"/>
      <c r="D176" s="105">
        <v>5</v>
      </c>
      <c r="E176" s="216" t="s">
        <v>27</v>
      </c>
      <c r="F176" s="217"/>
      <c r="G176" s="218"/>
      <c r="H176" s="28">
        <f>SUM(H177:H185)</f>
        <v>2</v>
      </c>
      <c r="I176" s="122"/>
      <c r="J176" s="28"/>
      <c r="K176" s="28"/>
      <c r="L176" s="28" t="e">
        <f>SUM(L177,L179,L181)</f>
        <v>#DIV/0!</v>
      </c>
      <c r="M176" s="28"/>
      <c r="O176" s="28"/>
    </row>
    <row r="177" spans="1:15">
      <c r="A177" s="86">
        <v>203</v>
      </c>
      <c r="B177" s="96"/>
      <c r="C177" s="91"/>
      <c r="D177" s="91"/>
      <c r="E177" s="91" t="s">
        <v>9</v>
      </c>
      <c r="F177" s="204" t="s">
        <v>137</v>
      </c>
      <c r="G177" s="205"/>
      <c r="H177" s="107">
        <v>1</v>
      </c>
      <c r="I177" s="125"/>
      <c r="J177" s="107"/>
      <c r="K177" s="107"/>
      <c r="L177" s="107">
        <f>AVERAGE(L178)*H177</f>
        <v>1</v>
      </c>
      <c r="M177" s="107"/>
      <c r="O177" s="107"/>
    </row>
    <row r="178" spans="1:15" s="132" customFormat="1" ht="90">
      <c r="A178" s="119">
        <v>204</v>
      </c>
      <c r="B178" s="133"/>
      <c r="C178" s="92"/>
      <c r="D178" s="92"/>
      <c r="E178" s="92"/>
      <c r="F178" s="136" t="s">
        <v>59</v>
      </c>
      <c r="G178" s="84" t="s">
        <v>235</v>
      </c>
      <c r="H178" s="93"/>
      <c r="I178" s="126" t="s">
        <v>465</v>
      </c>
      <c r="J178" s="93" t="s">
        <v>154</v>
      </c>
      <c r="K178" s="162" t="s">
        <v>472</v>
      </c>
      <c r="L178" s="93">
        <f t="shared" ref="L178" si="37">IF(J178="Ya/Tidak",IF(K178="Ya",1,IF(K178="Tidak",0,"Blm Diisi")),IF(J178="A/B/C",IF(K178="A",1,IF(K178="B",0.5,IF(K178="C",0,"Blm Diisi"))),IF(J178="A/B/C/D",IF(K178="A",1,IF(K178="B",0.67,IF(K178="C",0.33,IF(K178="D",0,"Blm Diisi")))),IF(J178="A/B/C/D/E",IF(K178="A",1,IF(K178="B",0.75,IF(K178="C",0.5,IF(K178="D",0.25,IF(K178="E",0,"Blm Diisi"))))),IF(J178="%",IF(K178="","Blm Diisi",K178),IF(J178="Jumlah",IF(K178="","Blm Diisi",""),IF(J178="Rupiah",IF(K178="","Blm Diisi",""),IF(J178="","","-"))))))))</f>
        <v>1</v>
      </c>
      <c r="M178" s="93"/>
      <c r="O178" s="184" t="s">
        <v>511</v>
      </c>
    </row>
    <row r="179" spans="1:15">
      <c r="A179" s="86">
        <v>205</v>
      </c>
      <c r="B179" s="96"/>
      <c r="C179" s="91"/>
      <c r="D179" s="91"/>
      <c r="E179" s="91" t="s">
        <v>11</v>
      </c>
      <c r="F179" s="204" t="s">
        <v>466</v>
      </c>
      <c r="G179" s="205"/>
      <c r="H179" s="107">
        <v>0.5</v>
      </c>
      <c r="I179" s="125"/>
      <c r="J179" s="107"/>
      <c r="K179" s="107"/>
      <c r="L179" s="107">
        <f>AVERAGE(L180)*H179</f>
        <v>0.5</v>
      </c>
      <c r="M179" s="107"/>
      <c r="O179" s="107"/>
    </row>
    <row r="180" spans="1:15" s="132" customFormat="1" ht="90">
      <c r="A180" s="119">
        <v>206</v>
      </c>
      <c r="B180" s="133"/>
      <c r="C180" s="92"/>
      <c r="D180" s="92"/>
      <c r="E180" s="92"/>
      <c r="F180" s="136" t="s">
        <v>59</v>
      </c>
      <c r="G180" s="84" t="s">
        <v>467</v>
      </c>
      <c r="H180" s="93"/>
      <c r="I180" s="126" t="s">
        <v>468</v>
      </c>
      <c r="J180" s="93" t="s">
        <v>154</v>
      </c>
      <c r="K180" s="162" t="s">
        <v>472</v>
      </c>
      <c r="L180" s="93">
        <f t="shared" ref="L180" si="38">IF(J180="Ya/Tidak",IF(K180="Ya",1,IF(K180="Tidak",0,"Blm Diisi")),IF(J180="A/B/C",IF(K180="A",1,IF(K180="B",0.5,IF(K180="C",0,"Blm Diisi"))),IF(J180="A/B/C/D",IF(K180="A",1,IF(K180="B",0.67,IF(K180="C",0.33,IF(K180="D",0,"Blm Diisi")))),IF(J180="A/B/C/D/E",IF(K180="A",1,IF(K180="B",0.75,IF(K180="C",0.5,IF(K180="D",0.25,IF(K180="E",0,"Blm Diisi"))))),IF(J180="%",IF(K180="","Blm Diisi",K180),IF(J180="Jumlah",IF(K180="","Blm Diisi",""),IF(J180="Rupiah",IF(K180="","Blm Diisi",""),IF(J180="","","-"))))))))</f>
        <v>1</v>
      </c>
      <c r="M180" s="93"/>
      <c r="O180" s="184" t="s">
        <v>482</v>
      </c>
    </row>
    <row r="181" spans="1:15">
      <c r="A181" s="86">
        <v>207</v>
      </c>
      <c r="B181" s="96"/>
      <c r="C181" s="91"/>
      <c r="D181" s="91"/>
      <c r="E181" s="91" t="s">
        <v>13</v>
      </c>
      <c r="F181" s="204" t="s">
        <v>140</v>
      </c>
      <c r="G181" s="205"/>
      <c r="H181" s="107">
        <v>0.5</v>
      </c>
      <c r="I181" s="125"/>
      <c r="J181" s="107"/>
      <c r="K181" s="107"/>
      <c r="L181" s="107" t="e">
        <f>AVERAGE(L182)*H181</f>
        <v>#DIV/0!</v>
      </c>
      <c r="M181" s="107"/>
      <c r="O181" s="107"/>
    </row>
    <row r="182" spans="1:15" s="132" customFormat="1" ht="60">
      <c r="A182" s="119">
        <v>208</v>
      </c>
      <c r="B182" s="133"/>
      <c r="C182" s="92"/>
      <c r="D182" s="92"/>
      <c r="E182" s="92"/>
      <c r="F182" s="136" t="s">
        <v>59</v>
      </c>
      <c r="G182" s="84" t="s">
        <v>236</v>
      </c>
      <c r="H182" s="93"/>
      <c r="I182" s="126" t="s">
        <v>237</v>
      </c>
      <c r="J182" s="93" t="s">
        <v>179</v>
      </c>
      <c r="K182" s="165" t="e">
        <f>IF(OR(K183="",K184="",K185=""),"Blm Diisi",IF((K183-K184)/K183&lt;=0,0,(K183-K184)/K183))</f>
        <v>#DIV/0!</v>
      </c>
      <c r="L182" s="93" t="e">
        <f t="shared" ref="L182:L185" si="39">IF(J182="Ya/Tidak",IF(K182="Ya",1,IF(K182="Tidak",0,"Blm Diisi")),IF(J182="A/B/C",IF(K182="A",1,IF(K182="B",0.5,IF(K182="C",0,"Blm Diisi"))),IF(J182="A/B/C/D",IF(K182="A",1,IF(K182="B",0.67,IF(K182="C",0.33,IF(K182="D",0,"Blm Diisi")))),IF(J182="A/B/C/D/E",IF(K182="A",1,IF(K182="B",0.75,IF(K182="C",0.5,IF(K182="D",0.25,IF(K182="E",0,"Blm Diisi"))))),IF(J182="%",IF(K182="","Blm Diisi",K182),IF(J182="Jumlah",IF(K182="","Blm Diisi",""),IF(J182="Rupiah",IF(K182="","Blm Diisi",""),IF(J182="","","-"))))))))</f>
        <v>#DIV/0!</v>
      </c>
      <c r="M182" s="93"/>
      <c r="O182" s="184" t="s">
        <v>483</v>
      </c>
    </row>
    <row r="183" spans="1:15" s="132" customFormat="1" ht="30">
      <c r="A183" s="86">
        <v>209</v>
      </c>
      <c r="B183" s="133"/>
      <c r="C183" s="92"/>
      <c r="D183" s="92"/>
      <c r="E183" s="92"/>
      <c r="F183" s="92"/>
      <c r="G183" s="138" t="s">
        <v>238</v>
      </c>
      <c r="H183" s="93"/>
      <c r="I183" s="126"/>
      <c r="J183" s="93" t="s">
        <v>180</v>
      </c>
      <c r="K183" s="172">
        <v>0</v>
      </c>
      <c r="L183" s="93" t="str">
        <f t="shared" si="39"/>
        <v/>
      </c>
      <c r="M183" s="166"/>
      <c r="O183" s="172"/>
    </row>
    <row r="184" spans="1:15" s="132" customFormat="1">
      <c r="A184" s="119">
        <v>210</v>
      </c>
      <c r="B184" s="133"/>
      <c r="C184" s="92"/>
      <c r="D184" s="92"/>
      <c r="E184" s="92"/>
      <c r="F184" s="92"/>
      <c r="G184" s="138" t="s">
        <v>239</v>
      </c>
      <c r="H184" s="93"/>
      <c r="I184" s="126"/>
      <c r="J184" s="93" t="s">
        <v>180</v>
      </c>
      <c r="K184" s="172">
        <v>0</v>
      </c>
      <c r="L184" s="93" t="str">
        <f t="shared" si="39"/>
        <v/>
      </c>
      <c r="M184" s="93"/>
      <c r="O184" s="172"/>
    </row>
    <row r="185" spans="1:15" s="132" customFormat="1" ht="30">
      <c r="A185" s="86">
        <v>211</v>
      </c>
      <c r="B185" s="133"/>
      <c r="C185" s="92"/>
      <c r="D185" s="92"/>
      <c r="E185" s="92"/>
      <c r="F185" s="92"/>
      <c r="G185" s="138" t="s">
        <v>240</v>
      </c>
      <c r="H185" s="93"/>
      <c r="I185" s="126"/>
      <c r="J185" s="93" t="s">
        <v>180</v>
      </c>
      <c r="K185" s="172">
        <v>0</v>
      </c>
      <c r="L185" s="93" t="str">
        <f t="shared" si="39"/>
        <v/>
      </c>
      <c r="M185" s="93"/>
      <c r="O185" s="172"/>
    </row>
    <row r="186" spans="1:15">
      <c r="A186" s="119">
        <v>212</v>
      </c>
      <c r="B186" s="97"/>
      <c r="C186" s="97"/>
      <c r="D186" s="98">
        <v>6</v>
      </c>
      <c r="E186" s="216" t="s">
        <v>40</v>
      </c>
      <c r="F186" s="217"/>
      <c r="G186" s="218"/>
      <c r="H186" s="28">
        <f>SUM(H187:H205)</f>
        <v>3.75</v>
      </c>
      <c r="I186" s="122"/>
      <c r="J186" s="28"/>
      <c r="K186" s="28"/>
      <c r="L186" s="28">
        <f>SUM(L187,L201,L203,L205)</f>
        <v>3.3206939130060382</v>
      </c>
      <c r="M186" s="28"/>
      <c r="O186" s="28"/>
    </row>
    <row r="187" spans="1:15">
      <c r="A187" s="86">
        <v>213</v>
      </c>
      <c r="B187" s="96"/>
      <c r="C187" s="91"/>
      <c r="D187" s="91"/>
      <c r="E187" s="91" t="s">
        <v>9</v>
      </c>
      <c r="F187" s="204" t="s">
        <v>144</v>
      </c>
      <c r="G187" s="205"/>
      <c r="H187" s="107">
        <v>1</v>
      </c>
      <c r="I187" s="125"/>
      <c r="J187" s="175"/>
      <c r="K187" s="175"/>
      <c r="L187" s="175">
        <f>AVERAGE(L188:L200)*H187</f>
        <v>0.90069391300603818</v>
      </c>
      <c r="M187" s="107"/>
      <c r="O187" s="107"/>
    </row>
    <row r="188" spans="1:15" s="132" customFormat="1" ht="30">
      <c r="A188" s="119">
        <v>214</v>
      </c>
      <c r="B188" s="133"/>
      <c r="C188" s="92"/>
      <c r="D188" s="92"/>
      <c r="E188" s="92"/>
      <c r="F188" s="151" t="s">
        <v>59</v>
      </c>
      <c r="G188" s="106" t="s">
        <v>246</v>
      </c>
      <c r="H188" s="93"/>
      <c r="I188" s="126"/>
      <c r="J188" s="174"/>
      <c r="K188" s="181"/>
      <c r="L188" s="174" t="str">
        <f t="shared" ref="L188:L200" si="40">IF(J188="Ya/Tidak",IF(K188="Ya",1,IF(K188="Tidak",0,"Blm Diisi")),IF(J188="A/B/C",IF(K188="A",1,IF(K188="B",0.5,IF(K188="C",0,"Blm Diisi"))),IF(J188="A/B/C/D",IF(K188="A",1,IF(K188="B",0.67,IF(K188="C",0.33,IF(K188="D",0,"Blm Diisi")))),IF(J188="A/B/C/D/E",IF(K188="A",1,IF(K188="B",0.75,IF(K188="C",0.5,IF(K188="D",0.25,IF(K188="E",0,"Blm Diisi"))))),IF(J188="%",IF(K188="","Blm Diisi",K188),IF(J188="Jumlah",IF(K188="","Blm Diisi",""),IF(J188="Rupiah",IF(K188="","Blm Diisi",""),IF(J188="","","-"))))))))</f>
        <v/>
      </c>
      <c r="M188" s="93"/>
      <c r="O188" s="161"/>
    </row>
    <row r="189" spans="1:15" s="132" customFormat="1" ht="30">
      <c r="A189" s="86">
        <v>215</v>
      </c>
      <c r="B189" s="133"/>
      <c r="C189" s="92"/>
      <c r="D189" s="92"/>
      <c r="E189" s="92"/>
      <c r="F189" s="155" t="s">
        <v>59</v>
      </c>
      <c r="G189" s="106" t="s">
        <v>247</v>
      </c>
      <c r="H189" s="93"/>
      <c r="I189" s="126"/>
      <c r="J189" s="174"/>
      <c r="K189" s="174"/>
      <c r="L189" s="174" t="str">
        <f t="shared" si="40"/>
        <v/>
      </c>
      <c r="M189" s="93"/>
      <c r="O189" s="93"/>
    </row>
    <row r="190" spans="1:15" s="132" customFormat="1">
      <c r="A190" s="119">
        <v>216</v>
      </c>
      <c r="B190" s="133"/>
      <c r="C190" s="92"/>
      <c r="D190" s="92"/>
      <c r="E190" s="92"/>
      <c r="F190" s="85"/>
      <c r="G190" s="135" t="s">
        <v>248</v>
      </c>
      <c r="H190" s="93"/>
      <c r="I190" s="126"/>
      <c r="J190" s="174" t="s">
        <v>180</v>
      </c>
      <c r="K190" s="172">
        <v>7</v>
      </c>
      <c r="L190" s="174" t="str">
        <f t="shared" si="40"/>
        <v/>
      </c>
      <c r="M190" s="93"/>
      <c r="O190" s="172"/>
    </row>
    <row r="191" spans="1:15" s="132" customFormat="1">
      <c r="A191" s="86">
        <v>217</v>
      </c>
      <c r="B191" s="133"/>
      <c r="C191" s="92"/>
      <c r="D191" s="92"/>
      <c r="E191" s="92"/>
      <c r="F191" s="85"/>
      <c r="G191" s="135" t="s">
        <v>249</v>
      </c>
      <c r="H191" s="93"/>
      <c r="I191" s="126"/>
      <c r="J191" s="174" t="s">
        <v>180</v>
      </c>
      <c r="K191" s="172">
        <v>16</v>
      </c>
      <c r="L191" s="174" t="str">
        <f t="shared" si="40"/>
        <v/>
      </c>
      <c r="M191" s="93"/>
      <c r="O191" s="172"/>
    </row>
    <row r="192" spans="1:15" s="132" customFormat="1" ht="45">
      <c r="A192" s="119">
        <v>218</v>
      </c>
      <c r="B192" s="133"/>
      <c r="C192" s="92"/>
      <c r="D192" s="92"/>
      <c r="E192" s="92"/>
      <c r="F192" s="155" t="s">
        <v>59</v>
      </c>
      <c r="G192" s="106" t="s">
        <v>250</v>
      </c>
      <c r="H192" s="93"/>
      <c r="I192" s="126" t="s">
        <v>257</v>
      </c>
      <c r="J192" s="174"/>
      <c r="K192" s="174"/>
      <c r="L192" s="174" t="str">
        <f t="shared" si="40"/>
        <v/>
      </c>
      <c r="M192" s="93"/>
      <c r="O192" s="93"/>
    </row>
    <row r="193" spans="1:15" s="132" customFormat="1">
      <c r="A193" s="86">
        <v>219</v>
      </c>
      <c r="B193" s="133"/>
      <c r="C193" s="92"/>
      <c r="D193" s="92"/>
      <c r="E193" s="92"/>
      <c r="F193" s="85"/>
      <c r="G193" s="135" t="s">
        <v>248</v>
      </c>
      <c r="H193" s="93"/>
      <c r="I193" s="126"/>
      <c r="J193" s="174" t="s">
        <v>180</v>
      </c>
      <c r="K193" s="172">
        <v>7</v>
      </c>
      <c r="L193" s="174" t="str">
        <f t="shared" si="40"/>
        <v/>
      </c>
      <c r="M193" s="93"/>
      <c r="O193" s="172"/>
    </row>
    <row r="194" spans="1:15" s="132" customFormat="1">
      <c r="A194" s="119">
        <v>220</v>
      </c>
      <c r="B194" s="133"/>
      <c r="C194" s="92"/>
      <c r="D194" s="92"/>
      <c r="E194" s="92"/>
      <c r="F194" s="85"/>
      <c r="G194" s="135" t="s">
        <v>249</v>
      </c>
      <c r="H194" s="93"/>
      <c r="I194" s="126"/>
      <c r="J194" s="174" t="s">
        <v>180</v>
      </c>
      <c r="K194" s="172">
        <v>16</v>
      </c>
      <c r="L194" s="174" t="str">
        <f t="shared" si="40"/>
        <v/>
      </c>
      <c r="M194" s="93"/>
      <c r="O194" s="172"/>
    </row>
    <row r="195" spans="1:15" s="132" customFormat="1" ht="30">
      <c r="A195" s="86">
        <v>221</v>
      </c>
      <c r="B195" s="133"/>
      <c r="C195" s="92"/>
      <c r="D195" s="92"/>
      <c r="E195" s="92"/>
      <c r="F195" s="155" t="s">
        <v>59</v>
      </c>
      <c r="G195" s="106" t="s">
        <v>251</v>
      </c>
      <c r="H195" s="93"/>
      <c r="I195" s="126" t="s">
        <v>258</v>
      </c>
      <c r="J195" s="174" t="s">
        <v>179</v>
      </c>
      <c r="K195" s="179">
        <f>IF(OR(K196="",K197=""),"Blm Diisi",IF(K197/K196&gt;1,1,K197/K196))</f>
        <v>1</v>
      </c>
      <c r="L195" s="174">
        <f t="shared" si="40"/>
        <v>1</v>
      </c>
      <c r="M195" s="93"/>
      <c r="O195" s="93"/>
    </row>
    <row r="196" spans="1:15" s="132" customFormat="1">
      <c r="A196" s="119">
        <v>222</v>
      </c>
      <c r="B196" s="133"/>
      <c r="C196" s="92"/>
      <c r="D196" s="92"/>
      <c r="E196" s="92"/>
      <c r="F196" s="85"/>
      <c r="G196" s="135" t="s">
        <v>252</v>
      </c>
      <c r="H196" s="93"/>
      <c r="I196" s="126"/>
      <c r="J196" s="174" t="s">
        <v>180</v>
      </c>
      <c r="K196" s="172">
        <v>3</v>
      </c>
      <c r="L196" s="174" t="str">
        <f t="shared" si="40"/>
        <v/>
      </c>
      <c r="M196" s="93"/>
      <c r="O196" s="172"/>
    </row>
    <row r="197" spans="1:15" s="132" customFormat="1" ht="30">
      <c r="A197" s="86">
        <v>223</v>
      </c>
      <c r="B197" s="133"/>
      <c r="C197" s="92"/>
      <c r="D197" s="92"/>
      <c r="E197" s="92"/>
      <c r="F197" s="85"/>
      <c r="G197" s="135" t="s">
        <v>253</v>
      </c>
      <c r="H197" s="93"/>
      <c r="I197" s="126"/>
      <c r="J197" s="174" t="s">
        <v>180</v>
      </c>
      <c r="K197" s="172">
        <v>3</v>
      </c>
      <c r="L197" s="174" t="str">
        <f t="shared" si="40"/>
        <v/>
      </c>
      <c r="M197" s="93"/>
      <c r="O197" s="172"/>
    </row>
    <row r="198" spans="1:15" s="132" customFormat="1" ht="60">
      <c r="A198" s="119">
        <v>224</v>
      </c>
      <c r="B198" s="133"/>
      <c r="C198" s="92"/>
      <c r="D198" s="92"/>
      <c r="E198" s="92"/>
      <c r="F198" s="155" t="s">
        <v>59</v>
      </c>
      <c r="G198" s="106" t="s">
        <v>254</v>
      </c>
      <c r="H198" s="93"/>
      <c r="I198" s="126" t="s">
        <v>259</v>
      </c>
      <c r="J198" s="174" t="s">
        <v>179</v>
      </c>
      <c r="K198" s="179">
        <f>IF(OR(K199="",K200=""),"Blm Diisi",IF(K200/K199&gt;1,1,K200/K199))</f>
        <v>0.80138782601207637</v>
      </c>
      <c r="L198" s="174">
        <f t="shared" si="40"/>
        <v>0.80138782601207637</v>
      </c>
      <c r="M198" s="93"/>
      <c r="O198" s="184" t="s">
        <v>591</v>
      </c>
    </row>
    <row r="199" spans="1:15" s="132" customFormat="1">
      <c r="A199" s="86">
        <v>225</v>
      </c>
      <c r="B199" s="133"/>
      <c r="C199" s="92"/>
      <c r="D199" s="92"/>
      <c r="E199" s="92"/>
      <c r="F199" s="85"/>
      <c r="G199" s="135" t="s">
        <v>255</v>
      </c>
      <c r="H199" s="93"/>
      <c r="I199" s="126"/>
      <c r="J199" s="174" t="s">
        <v>260</v>
      </c>
      <c r="K199" s="173">
        <v>2856738500</v>
      </c>
      <c r="L199" s="174" t="str">
        <f t="shared" si="40"/>
        <v/>
      </c>
      <c r="M199" s="93"/>
      <c r="O199" s="172"/>
    </row>
    <row r="200" spans="1:15" s="132" customFormat="1" ht="30">
      <c r="A200" s="119">
        <v>226</v>
      </c>
      <c r="B200" s="133"/>
      <c r="C200" s="92"/>
      <c r="D200" s="92"/>
      <c r="E200" s="92"/>
      <c r="F200" s="85"/>
      <c r="G200" s="135" t="s">
        <v>256</v>
      </c>
      <c r="H200" s="93"/>
      <c r="I200" s="126"/>
      <c r="J200" s="174" t="s">
        <v>260</v>
      </c>
      <c r="K200" s="173">
        <v>2289355456</v>
      </c>
      <c r="L200" s="174" t="str">
        <f t="shared" si="40"/>
        <v/>
      </c>
      <c r="M200" s="93"/>
      <c r="O200" s="172"/>
    </row>
    <row r="201" spans="1:15">
      <c r="A201" s="86">
        <v>227</v>
      </c>
      <c r="B201" s="96"/>
      <c r="C201" s="91"/>
      <c r="D201" s="91"/>
      <c r="E201" s="91" t="s">
        <v>11</v>
      </c>
      <c r="F201" s="204" t="s">
        <v>393</v>
      </c>
      <c r="G201" s="205"/>
      <c r="H201" s="107">
        <v>1</v>
      </c>
      <c r="I201" s="125"/>
      <c r="J201" s="107"/>
      <c r="K201" s="107"/>
      <c r="L201" s="107">
        <f>AVERAGE(L202)*H201</f>
        <v>1</v>
      </c>
      <c r="M201" s="107"/>
      <c r="O201" s="107"/>
    </row>
    <row r="202" spans="1:15" s="132" customFormat="1" ht="150">
      <c r="A202" s="119">
        <v>228</v>
      </c>
      <c r="B202" s="133"/>
      <c r="C202" s="92"/>
      <c r="D202" s="92"/>
      <c r="E202" s="92"/>
      <c r="F202" s="151" t="s">
        <v>59</v>
      </c>
      <c r="G202" s="135" t="s">
        <v>394</v>
      </c>
      <c r="H202" s="93"/>
      <c r="I202" s="126" t="s">
        <v>395</v>
      </c>
      <c r="J202" s="93" t="s">
        <v>156</v>
      </c>
      <c r="K202" s="162" t="s">
        <v>472</v>
      </c>
      <c r="L202" s="93">
        <f t="shared" ref="L202:L206" si="41">IF(J202="Ya/Tidak",IF(K202="Ya",1,IF(K202="Tidak",0,"Blm Diisi")),IF(J202="A/B/C",IF(K202="A",1,IF(K202="B",0.5,IF(K202="C",0,"Blm Diisi"))),IF(J202="A/B/C/D",IF(K202="A",1,IF(K202="B",0.67,IF(K202="C",0.33,IF(K202="D",0,"Blm Diisi")))),IF(J202="A/B/C/D/E",IF(K202="A",1,IF(K202="B",0.75,IF(K202="C",0.5,IF(K202="D",0.25,IF(K202="E",0,"Blm Diisi"))))),IF(J202="%",IF(K202="","Blm Diisi",K202),IF(J202="Jumlah",IF(K202="","Blm Diisi",""),IF(J202="Rupiah",IF(K202="","Blm Diisi",""),IF(J202="","","-"))))))))</f>
        <v>1</v>
      </c>
      <c r="M202" s="93"/>
      <c r="O202" s="184" t="s">
        <v>592</v>
      </c>
    </row>
    <row r="203" spans="1:15">
      <c r="A203" s="86">
        <v>229</v>
      </c>
      <c r="B203" s="96"/>
      <c r="C203" s="91"/>
      <c r="D203" s="91"/>
      <c r="E203" s="91" t="s">
        <v>13</v>
      </c>
      <c r="F203" s="204" t="s">
        <v>146</v>
      </c>
      <c r="G203" s="205"/>
      <c r="H203" s="107">
        <v>1</v>
      </c>
      <c r="I203" s="125"/>
      <c r="J203" s="107"/>
      <c r="K203" s="107"/>
      <c r="L203" s="107">
        <f>AVERAGE(L204)*H203</f>
        <v>0.67</v>
      </c>
      <c r="M203" s="107"/>
      <c r="O203" s="107"/>
    </row>
    <row r="204" spans="1:15" s="132" customFormat="1" ht="150">
      <c r="A204" s="119">
        <v>230</v>
      </c>
      <c r="B204" s="133"/>
      <c r="C204" s="92"/>
      <c r="D204" s="92"/>
      <c r="E204" s="92"/>
      <c r="F204" s="151" t="s">
        <v>59</v>
      </c>
      <c r="G204" s="135" t="s">
        <v>469</v>
      </c>
      <c r="H204" s="93"/>
      <c r="I204" s="126" t="s">
        <v>470</v>
      </c>
      <c r="J204" s="93" t="s">
        <v>156</v>
      </c>
      <c r="K204" s="162" t="s">
        <v>473</v>
      </c>
      <c r="L204" s="93">
        <f t="shared" si="41"/>
        <v>0.67</v>
      </c>
      <c r="M204" s="93"/>
      <c r="O204" s="184" t="s">
        <v>593</v>
      </c>
    </row>
    <row r="205" spans="1:15">
      <c r="A205" s="86">
        <v>231</v>
      </c>
      <c r="B205" s="96"/>
      <c r="C205" s="91"/>
      <c r="D205" s="91"/>
      <c r="E205" s="91" t="s">
        <v>15</v>
      </c>
      <c r="F205" s="204" t="s">
        <v>147</v>
      </c>
      <c r="G205" s="205"/>
      <c r="H205" s="107">
        <v>0.75</v>
      </c>
      <c r="I205" s="125"/>
      <c r="J205" s="107"/>
      <c r="K205" s="107"/>
      <c r="L205" s="107">
        <f>AVERAGE(L206)*H205</f>
        <v>0.75</v>
      </c>
      <c r="M205" s="107"/>
      <c r="O205" s="107"/>
    </row>
    <row r="206" spans="1:15" s="132" customFormat="1" ht="150">
      <c r="A206" s="119">
        <v>232</v>
      </c>
      <c r="B206" s="133"/>
      <c r="C206" s="92"/>
      <c r="D206" s="92"/>
      <c r="E206" s="92"/>
      <c r="F206" s="151" t="s">
        <v>59</v>
      </c>
      <c r="G206" s="135" t="s">
        <v>370</v>
      </c>
      <c r="H206" s="93"/>
      <c r="I206" s="126" t="s">
        <v>261</v>
      </c>
      <c r="J206" s="93" t="s">
        <v>156</v>
      </c>
      <c r="K206" s="162" t="s">
        <v>472</v>
      </c>
      <c r="L206" s="93">
        <f t="shared" si="41"/>
        <v>1</v>
      </c>
      <c r="M206" s="93"/>
      <c r="O206" s="184" t="s">
        <v>594</v>
      </c>
    </row>
    <row r="207" spans="1:15" ht="15.75">
      <c r="A207" s="86">
        <v>233</v>
      </c>
      <c r="B207" s="103"/>
      <c r="C207" s="103"/>
      <c r="D207" s="105">
        <v>7</v>
      </c>
      <c r="E207" s="216" t="s">
        <v>43</v>
      </c>
      <c r="F207" s="217"/>
      <c r="G207" s="218"/>
      <c r="H207" s="28">
        <f>SUM(H208,H214,H221)</f>
        <v>1.9500000000000002</v>
      </c>
      <c r="I207" s="122"/>
      <c r="J207" s="28"/>
      <c r="K207" s="28"/>
      <c r="L207" s="28">
        <f>SUM(L208,L214,L221)</f>
        <v>1.59</v>
      </c>
      <c r="M207" s="28"/>
      <c r="O207" s="28"/>
    </row>
    <row r="208" spans="1:15" ht="32.1" customHeight="1">
      <c r="A208" s="119">
        <v>234</v>
      </c>
      <c r="B208" s="96"/>
      <c r="C208" s="91"/>
      <c r="D208" s="91"/>
      <c r="E208" s="91" t="s">
        <v>9</v>
      </c>
      <c r="F208" s="204" t="s">
        <v>148</v>
      </c>
      <c r="G208" s="205"/>
      <c r="H208" s="107">
        <v>0.75</v>
      </c>
      <c r="I208" s="125"/>
      <c r="J208" s="107"/>
      <c r="K208" s="107"/>
      <c r="L208" s="107">
        <f>AVERAGE(L209)*H208</f>
        <v>0.75</v>
      </c>
      <c r="M208" s="107"/>
      <c r="O208" s="107"/>
    </row>
    <row r="209" spans="1:15" s="132" customFormat="1" ht="120">
      <c r="A209" s="86">
        <v>235</v>
      </c>
      <c r="B209" s="133"/>
      <c r="C209" s="92"/>
      <c r="D209" s="92"/>
      <c r="E209" s="92"/>
      <c r="F209" s="136" t="s">
        <v>59</v>
      </c>
      <c r="G209" s="84" t="s">
        <v>287</v>
      </c>
      <c r="H209" s="93"/>
      <c r="I209" s="126" t="s">
        <v>286</v>
      </c>
      <c r="J209" s="93" t="s">
        <v>179</v>
      </c>
      <c r="K209" s="165">
        <f>IF(OR(K210="",K213=""),"Blm Diisi",IF(K213/K210&gt;1,1,K213/K210))</f>
        <v>1</v>
      </c>
      <c r="L209" s="93">
        <f t="shared" ref="L209:L213" si="42">IF(J209="Ya/Tidak",IF(K209="Ya",1,IF(K209="Tidak",0,"Blm Diisi")),IF(J209="A/B/C",IF(K209="A",1,IF(K209="B",0.5,IF(K209="C",0,"Blm Diisi"))),IF(J209="A/B/C/D",IF(K209="A",1,IF(K209="B",0.67,IF(K209="C",0.33,IF(K209="D",0,"Blm Diisi")))),IF(J209="A/B/C/D/E",IF(K209="A",1,IF(K209="B",0.75,IF(K209="C",0.5,IF(K209="D",0.25,IF(K209="E",0,"Blm Diisi"))))),IF(J209="%",IF(K209="","Blm Diisi",K209),IF(J209="Jumlah",IF(K209="","Blm Diisi",""),IF(J209="Rupiah",IF(K209="","Blm Diisi",""),IF(J209="","","-"))))))))</f>
        <v>1</v>
      </c>
      <c r="M209" s="93"/>
      <c r="O209" s="184" t="s">
        <v>589</v>
      </c>
    </row>
    <row r="210" spans="1:15" s="132" customFormat="1">
      <c r="A210" s="119">
        <v>236</v>
      </c>
      <c r="B210" s="133"/>
      <c r="C210" s="92"/>
      <c r="D210" s="92"/>
      <c r="E210" s="92"/>
      <c r="F210" s="140" t="s">
        <v>59</v>
      </c>
      <c r="G210" s="84" t="s">
        <v>288</v>
      </c>
      <c r="H210" s="93"/>
      <c r="I210" s="126"/>
      <c r="J210" s="93" t="s">
        <v>180</v>
      </c>
      <c r="K210" s="93">
        <f>IF(OR(K211="",K212=""),"Blm Diisi",K211+K212)</f>
        <v>5</v>
      </c>
      <c r="L210" s="93" t="str">
        <f t="shared" si="42"/>
        <v/>
      </c>
      <c r="M210" s="93"/>
      <c r="O210" s="172"/>
    </row>
    <row r="211" spans="1:15" s="132" customFormat="1">
      <c r="A211" s="86">
        <v>237</v>
      </c>
      <c r="B211" s="133"/>
      <c r="C211" s="92"/>
      <c r="D211" s="92"/>
      <c r="E211" s="92"/>
      <c r="F211" s="92"/>
      <c r="G211" s="138" t="s">
        <v>289</v>
      </c>
      <c r="H211" s="93"/>
      <c r="I211" s="126"/>
      <c r="J211" s="93" t="s">
        <v>180</v>
      </c>
      <c r="K211" s="172">
        <v>1</v>
      </c>
      <c r="L211" s="93" t="str">
        <f t="shared" si="42"/>
        <v/>
      </c>
      <c r="M211" s="93"/>
      <c r="O211" s="172"/>
    </row>
    <row r="212" spans="1:15" s="132" customFormat="1">
      <c r="A212" s="119">
        <v>238</v>
      </c>
      <c r="B212" s="133"/>
      <c r="C212" s="92"/>
      <c r="D212" s="92"/>
      <c r="E212" s="92"/>
      <c r="F212" s="140"/>
      <c r="G212" s="138" t="s">
        <v>290</v>
      </c>
      <c r="H212" s="93"/>
      <c r="I212" s="126"/>
      <c r="J212" s="93" t="s">
        <v>180</v>
      </c>
      <c r="K212" s="172">
        <v>4</v>
      </c>
      <c r="L212" s="93" t="str">
        <f t="shared" si="42"/>
        <v/>
      </c>
      <c r="M212" s="93"/>
      <c r="O212" s="172"/>
    </row>
    <row r="213" spans="1:15" s="132" customFormat="1">
      <c r="A213" s="86">
        <v>239</v>
      </c>
      <c r="B213" s="133"/>
      <c r="C213" s="92"/>
      <c r="D213" s="92"/>
      <c r="E213" s="92"/>
      <c r="F213" s="158" t="s">
        <v>59</v>
      </c>
      <c r="G213" s="84" t="s">
        <v>291</v>
      </c>
      <c r="H213" s="93"/>
      <c r="I213" s="126"/>
      <c r="J213" s="93" t="s">
        <v>180</v>
      </c>
      <c r="K213" s="172">
        <v>5</v>
      </c>
      <c r="L213" s="93" t="str">
        <f t="shared" si="42"/>
        <v/>
      </c>
      <c r="M213" s="93"/>
      <c r="O213" s="172"/>
    </row>
    <row r="214" spans="1:15" ht="36" customHeight="1">
      <c r="A214" s="119">
        <v>240</v>
      </c>
      <c r="B214" s="96"/>
      <c r="C214" s="91"/>
      <c r="D214" s="91"/>
      <c r="E214" s="91" t="s">
        <v>11</v>
      </c>
      <c r="F214" s="204" t="s">
        <v>149</v>
      </c>
      <c r="G214" s="205"/>
      <c r="H214" s="107">
        <v>0.6</v>
      </c>
      <c r="I214" s="125"/>
      <c r="J214" s="107"/>
      <c r="K214" s="107"/>
      <c r="L214" s="107">
        <f>AVERAGE(L215)*H214</f>
        <v>0.6</v>
      </c>
      <c r="M214" s="107"/>
      <c r="O214" s="107"/>
    </row>
    <row r="215" spans="1:15" s="132" customFormat="1" ht="75">
      <c r="A215" s="86">
        <v>241</v>
      </c>
      <c r="B215" s="133"/>
      <c r="C215" s="92"/>
      <c r="D215" s="92"/>
      <c r="E215" s="92"/>
      <c r="F215" s="136" t="s">
        <v>59</v>
      </c>
      <c r="G215" s="84" t="s">
        <v>292</v>
      </c>
      <c r="H215" s="93"/>
      <c r="I215" s="126" t="s">
        <v>293</v>
      </c>
      <c r="J215" s="93" t="s">
        <v>179</v>
      </c>
      <c r="K215" s="165">
        <f>IF(OR(K216="",K220=""),"Blm Diisi",IF(K220/K216&gt;1,1,K220/K216))</f>
        <v>1</v>
      </c>
      <c r="L215" s="93">
        <f t="shared" ref="L215:L220" si="43">IF(J215="Ya/Tidak",IF(K215="Ya",1,IF(K215="Tidak",0,"Blm Diisi")),IF(J215="A/B/C",IF(K215="A",1,IF(K215="B",0.5,IF(K215="C",0,"Blm Diisi"))),IF(J215="A/B/C/D",IF(K215="A",1,IF(K215="B",0.67,IF(K215="C",0.33,IF(K215="D",0,"Blm Diisi")))),IF(J215="A/B/C/D/E",IF(K215="A",1,IF(K215="B",0.75,IF(K215="C",0.5,IF(K215="D",0.25,IF(K215="E",0,"Blm Diisi"))))),IF(J215="%",IF(K215="","Blm Diisi",K215),IF(J215="Jumlah",IF(K215="","Blm Diisi",""),IF(J215="Rupiah",IF(K215="","Blm Diisi",""),IF(J215="","","-"))))))))</f>
        <v>1</v>
      </c>
      <c r="M215" s="93"/>
      <c r="O215" s="184" t="s">
        <v>590</v>
      </c>
    </row>
    <row r="216" spans="1:15" s="132" customFormat="1" ht="30">
      <c r="A216" s="119">
        <v>242</v>
      </c>
      <c r="B216" s="133"/>
      <c r="C216" s="92"/>
      <c r="D216" s="92"/>
      <c r="E216" s="92"/>
      <c r="F216" s="140" t="s">
        <v>59</v>
      </c>
      <c r="G216" s="84" t="s">
        <v>294</v>
      </c>
      <c r="H216" s="93"/>
      <c r="I216" s="126"/>
      <c r="J216" s="93" t="s">
        <v>180</v>
      </c>
      <c r="K216" s="93">
        <f>IF(OR(K217="",K218="",K219=""),"Blm Diisi",K217+K218+K219)</f>
        <v>25</v>
      </c>
      <c r="L216" s="93" t="str">
        <f t="shared" si="43"/>
        <v/>
      </c>
      <c r="M216" s="93"/>
      <c r="O216" s="172"/>
    </row>
    <row r="217" spans="1:15" s="132" customFormat="1">
      <c r="A217" s="86">
        <v>243</v>
      </c>
      <c r="B217" s="133"/>
      <c r="C217" s="92"/>
      <c r="D217" s="92"/>
      <c r="E217" s="92"/>
      <c r="F217" s="92"/>
      <c r="G217" s="138" t="s">
        <v>295</v>
      </c>
      <c r="H217" s="93"/>
      <c r="I217" s="126"/>
      <c r="J217" s="93" t="s">
        <v>180</v>
      </c>
      <c r="K217" s="172">
        <v>0</v>
      </c>
      <c r="L217" s="93" t="str">
        <f t="shared" si="43"/>
        <v/>
      </c>
      <c r="M217" s="93"/>
      <c r="O217" s="172"/>
    </row>
    <row r="218" spans="1:15" s="132" customFormat="1">
      <c r="A218" s="119">
        <v>244</v>
      </c>
      <c r="B218" s="133"/>
      <c r="C218" s="92"/>
      <c r="D218" s="92"/>
      <c r="E218" s="92"/>
      <c r="F218" s="92"/>
      <c r="G218" s="138" t="s">
        <v>296</v>
      </c>
      <c r="H218" s="93"/>
      <c r="I218" s="126"/>
      <c r="J218" s="93" t="s">
        <v>180</v>
      </c>
      <c r="K218" s="172">
        <v>9</v>
      </c>
      <c r="L218" s="93" t="str">
        <f t="shared" si="43"/>
        <v/>
      </c>
      <c r="M218" s="93"/>
      <c r="O218" s="172"/>
    </row>
    <row r="219" spans="1:15" s="132" customFormat="1" ht="30">
      <c r="A219" s="86">
        <v>245</v>
      </c>
      <c r="B219" s="133"/>
      <c r="C219" s="92"/>
      <c r="D219" s="92"/>
      <c r="E219" s="92"/>
      <c r="F219" s="140"/>
      <c r="G219" s="180" t="s">
        <v>392</v>
      </c>
      <c r="H219" s="93"/>
      <c r="I219" s="126"/>
      <c r="J219" s="93" t="s">
        <v>180</v>
      </c>
      <c r="K219" s="172">
        <v>16</v>
      </c>
      <c r="L219" s="93" t="str">
        <f t="shared" si="43"/>
        <v/>
      </c>
      <c r="M219" s="93"/>
      <c r="O219" s="172"/>
    </row>
    <row r="220" spans="1:15" s="132" customFormat="1">
      <c r="A220" s="119">
        <v>246</v>
      </c>
      <c r="B220" s="133"/>
      <c r="C220" s="92"/>
      <c r="D220" s="92"/>
      <c r="E220" s="92"/>
      <c r="F220" s="158" t="s">
        <v>59</v>
      </c>
      <c r="G220" s="84" t="s">
        <v>291</v>
      </c>
      <c r="H220" s="93"/>
      <c r="I220" s="126"/>
      <c r="J220" s="93" t="s">
        <v>180</v>
      </c>
      <c r="K220" s="172">
        <v>25</v>
      </c>
      <c r="L220" s="93" t="str">
        <f t="shared" si="43"/>
        <v/>
      </c>
      <c r="M220" s="93"/>
      <c r="O220" s="172"/>
    </row>
    <row r="221" spans="1:15">
      <c r="A221" s="86">
        <v>247</v>
      </c>
      <c r="B221" s="96"/>
      <c r="C221" s="91"/>
      <c r="D221" s="91"/>
      <c r="E221" s="91" t="s">
        <v>13</v>
      </c>
      <c r="F221" s="204" t="s">
        <v>150</v>
      </c>
      <c r="G221" s="205"/>
      <c r="H221" s="107">
        <v>0.6</v>
      </c>
      <c r="I221" s="125"/>
      <c r="J221" s="107"/>
      <c r="K221" s="107"/>
      <c r="L221" s="107">
        <f>AVERAGE(L222)*H221</f>
        <v>0.24</v>
      </c>
      <c r="M221" s="107"/>
      <c r="O221" s="107"/>
    </row>
    <row r="222" spans="1:15" s="132" customFormat="1" ht="30">
      <c r="A222" s="119">
        <v>248</v>
      </c>
      <c r="B222" s="133"/>
      <c r="C222" s="92"/>
      <c r="D222" s="92"/>
      <c r="E222" s="92"/>
      <c r="F222" s="151" t="s">
        <v>59</v>
      </c>
      <c r="G222" s="106" t="s">
        <v>301</v>
      </c>
      <c r="H222" s="93"/>
      <c r="I222" s="126" t="s">
        <v>300</v>
      </c>
      <c r="J222" s="93" t="s">
        <v>179</v>
      </c>
      <c r="K222" s="165">
        <f>IF(OR(K223="",K224="",K225=""),"Blm Diisi",IF(K225/K223&gt;1,1,K225/K223))</f>
        <v>0.4</v>
      </c>
      <c r="L222" s="93">
        <f t="shared" ref="L222:L225" si="44">IF(J222="Ya/Tidak",IF(K222="Ya",1,IF(K222="Tidak",0,"Blm Diisi")),IF(J222="A/B/C",IF(K222="A",1,IF(K222="B",0.5,IF(K222="C",0,"Blm Diisi"))),IF(J222="A/B/C/D",IF(K222="A",1,IF(K222="B",0.67,IF(K222="C",0.33,IF(K222="D",0,"Blm Diisi")))),IF(J222="A/B/C/D/E",IF(K222="A",1,IF(K222="B",0.75,IF(K222="C",0.5,IF(K222="D",0.25,IF(K222="E",0,"Blm Diisi"))))),IF(J222="%",IF(K222="","Blm Diisi",K222),IF(J222="Jumlah",IF(K222="","Blm Diisi",""),IF(J222="Rupiah",IF(K222="","Blm Diisi",""),IF(J222="","","-"))))))))</f>
        <v>0.4</v>
      </c>
      <c r="M222" s="93"/>
      <c r="O222" s="184" t="s">
        <v>588</v>
      </c>
    </row>
    <row r="223" spans="1:15" s="132" customFormat="1" ht="30">
      <c r="A223" s="86">
        <v>249</v>
      </c>
      <c r="B223" s="133"/>
      <c r="C223" s="92"/>
      <c r="D223" s="92"/>
      <c r="E223" s="92"/>
      <c r="F223" s="85"/>
      <c r="G223" s="135" t="s">
        <v>297</v>
      </c>
      <c r="H223" s="93" t="s">
        <v>177</v>
      </c>
      <c r="I223" s="126" t="s">
        <v>177</v>
      </c>
      <c r="J223" s="93" t="s">
        <v>180</v>
      </c>
      <c r="K223" s="172">
        <v>5</v>
      </c>
      <c r="L223" s="93" t="str">
        <f t="shared" si="44"/>
        <v/>
      </c>
      <c r="M223" s="93"/>
      <c r="O223" s="172"/>
    </row>
    <row r="224" spans="1:15" s="132" customFormat="1" ht="30">
      <c r="A224" s="119">
        <v>250</v>
      </c>
      <c r="B224" s="133"/>
      <c r="C224" s="92"/>
      <c r="D224" s="92"/>
      <c r="E224" s="92"/>
      <c r="F224" s="85"/>
      <c r="G224" s="135" t="s">
        <v>298</v>
      </c>
      <c r="H224" s="93" t="s">
        <v>177</v>
      </c>
      <c r="I224" s="126" t="s">
        <v>177</v>
      </c>
      <c r="J224" s="93" t="s">
        <v>180</v>
      </c>
      <c r="K224" s="172">
        <v>3</v>
      </c>
      <c r="L224" s="93" t="str">
        <f t="shared" si="44"/>
        <v/>
      </c>
      <c r="M224" s="93"/>
      <c r="O224" s="172"/>
    </row>
    <row r="225" spans="1:15" s="132" customFormat="1" ht="30">
      <c r="A225" s="86">
        <v>251</v>
      </c>
      <c r="B225" s="133"/>
      <c r="C225" s="92"/>
      <c r="D225" s="92"/>
      <c r="E225" s="92"/>
      <c r="F225" s="85"/>
      <c r="G225" s="135" t="s">
        <v>299</v>
      </c>
      <c r="H225" s="93" t="s">
        <v>177</v>
      </c>
      <c r="I225" s="126" t="s">
        <v>177</v>
      </c>
      <c r="J225" s="93" t="s">
        <v>180</v>
      </c>
      <c r="K225" s="172">
        <v>2</v>
      </c>
      <c r="L225" s="93" t="str">
        <f t="shared" si="44"/>
        <v/>
      </c>
      <c r="M225" s="93"/>
      <c r="O225" s="172"/>
    </row>
    <row r="226" spans="1:15" ht="15.75">
      <c r="A226" s="119">
        <v>252</v>
      </c>
      <c r="B226" s="103"/>
      <c r="C226" s="103"/>
      <c r="D226" s="105">
        <v>8</v>
      </c>
      <c r="E226" s="216" t="s">
        <v>51</v>
      </c>
      <c r="F226" s="217"/>
      <c r="G226" s="218"/>
      <c r="H226" s="28">
        <f>SUM(H227,H232)</f>
        <v>3.75</v>
      </c>
      <c r="I226" s="122"/>
      <c r="J226" s="28"/>
      <c r="K226" s="28"/>
      <c r="L226" s="28">
        <f>SUM(L227,L232)</f>
        <v>3.333333333333333</v>
      </c>
      <c r="M226" s="28"/>
      <c r="O226" s="28"/>
    </row>
    <row r="227" spans="1:15">
      <c r="A227" s="86">
        <v>253</v>
      </c>
      <c r="B227" s="96"/>
      <c r="C227" s="91"/>
      <c r="D227" s="91"/>
      <c r="E227" s="91" t="s">
        <v>9</v>
      </c>
      <c r="F227" s="204" t="s">
        <v>471</v>
      </c>
      <c r="G227" s="205"/>
      <c r="H227" s="107">
        <v>2.5</v>
      </c>
      <c r="I227" s="125"/>
      <c r="J227" s="107"/>
      <c r="K227" s="107"/>
      <c r="L227" s="107">
        <f>AVERAGE(L228:L229)*H227</f>
        <v>2.083333333333333</v>
      </c>
      <c r="M227" s="107"/>
      <c r="O227" s="107"/>
    </row>
    <row r="228" spans="1:15" s="132" customFormat="1" ht="240">
      <c r="A228" s="119">
        <v>254</v>
      </c>
      <c r="B228" s="133"/>
      <c r="C228" s="92"/>
      <c r="D228" s="92"/>
      <c r="E228" s="92"/>
      <c r="F228" s="92" t="s">
        <v>152</v>
      </c>
      <c r="G228" s="84" t="s">
        <v>314</v>
      </c>
      <c r="H228" s="93"/>
      <c r="I228" s="126" t="s">
        <v>315</v>
      </c>
      <c r="J228" s="93" t="s">
        <v>156</v>
      </c>
      <c r="K228" s="162" t="s">
        <v>472</v>
      </c>
      <c r="L228" s="93">
        <f t="shared" ref="L228:L231" si="45">IF(J228="Ya/Tidak",IF(K228="Ya",1,IF(K228="Tidak",0,"Blm Diisi")),IF(J228="A/B/C",IF(K228="A",1,IF(K228="B",0.5,IF(K228="C",0,"Blm Diisi"))),IF(J228="A/B/C/D",IF(K228="A",1,IF(K228="B",0.67,IF(K228="C",0.33,IF(K228="D",0,"Blm Diisi")))),IF(J228="A/B/C/D/E",IF(K228="A",1,IF(K228="B",0.75,IF(K228="C",0.5,IF(K228="D",0.25,IF(K228="E",0,"Blm Diisi"))))),IF(J228="%",IF(K228="","Blm Diisi",K228),IF(J228="Jumlah",IF(K228="","Blm Diisi",""),IF(J228="Rupiah",IF(K228="","Blm Diisi",""),IF(J228="","","-"))))))))</f>
        <v>1</v>
      </c>
      <c r="M228" s="93"/>
      <c r="O228" s="184" t="s">
        <v>545</v>
      </c>
    </row>
    <row r="229" spans="1:15" s="132" customFormat="1" ht="90">
      <c r="A229" s="86">
        <v>255</v>
      </c>
      <c r="B229" s="133"/>
      <c r="C229" s="92"/>
      <c r="D229" s="92"/>
      <c r="E229" s="92"/>
      <c r="F229" s="92" t="s">
        <v>155</v>
      </c>
      <c r="G229" s="84" t="s">
        <v>316</v>
      </c>
      <c r="H229" s="93"/>
      <c r="I229" s="126" t="s">
        <v>317</v>
      </c>
      <c r="J229" s="93" t="s">
        <v>179</v>
      </c>
      <c r="K229" s="165">
        <f>IF(OR(K230="",K231=""),"Blm Diisi",IF(K231/K230&gt;1,1,K231/K230))</f>
        <v>0.66666666666666663</v>
      </c>
      <c r="L229" s="93">
        <f t="shared" si="45"/>
        <v>0.66666666666666663</v>
      </c>
      <c r="M229" s="93"/>
      <c r="O229" s="172"/>
    </row>
    <row r="230" spans="1:15" s="132" customFormat="1" ht="30">
      <c r="A230" s="119">
        <v>256</v>
      </c>
      <c r="B230" s="133"/>
      <c r="C230" s="92"/>
      <c r="D230" s="92"/>
      <c r="E230" s="92"/>
      <c r="F230" s="92"/>
      <c r="G230" s="138" t="s">
        <v>318</v>
      </c>
      <c r="H230" s="93"/>
      <c r="I230" s="126"/>
      <c r="J230" s="93" t="s">
        <v>180</v>
      </c>
      <c r="K230" s="172">
        <v>6</v>
      </c>
      <c r="L230" s="93" t="str">
        <f t="shared" si="45"/>
        <v/>
      </c>
      <c r="M230" s="93"/>
      <c r="O230" s="172"/>
    </row>
    <row r="231" spans="1:15" s="132" customFormat="1" ht="30">
      <c r="A231" s="86">
        <v>257</v>
      </c>
      <c r="B231" s="133"/>
      <c r="C231" s="92"/>
      <c r="D231" s="92"/>
      <c r="E231" s="92"/>
      <c r="F231" s="92"/>
      <c r="G231" s="138" t="s">
        <v>319</v>
      </c>
      <c r="H231" s="93"/>
      <c r="I231" s="126"/>
      <c r="J231" s="93" t="s">
        <v>180</v>
      </c>
      <c r="K231" s="172">
        <v>4</v>
      </c>
      <c r="L231" s="93" t="str">
        <f t="shared" si="45"/>
        <v/>
      </c>
      <c r="M231" s="93"/>
      <c r="O231" s="172"/>
    </row>
    <row r="232" spans="1:15">
      <c r="A232" s="119">
        <v>258</v>
      </c>
      <c r="B232" s="96"/>
      <c r="C232" s="91"/>
      <c r="D232" s="91"/>
      <c r="E232" s="91" t="s">
        <v>11</v>
      </c>
      <c r="F232" s="204" t="s">
        <v>151</v>
      </c>
      <c r="G232" s="205"/>
      <c r="H232" s="107">
        <v>1.25</v>
      </c>
      <c r="I232" s="125"/>
      <c r="J232" s="107"/>
      <c r="K232" s="107"/>
      <c r="L232" s="107">
        <f>AVERAGE(L233)*H232</f>
        <v>1.25</v>
      </c>
      <c r="M232" s="107"/>
      <c r="O232" s="107"/>
    </row>
    <row r="233" spans="1:15" s="132" customFormat="1" ht="120">
      <c r="A233" s="86">
        <v>259</v>
      </c>
      <c r="B233" s="133"/>
      <c r="C233" s="92"/>
      <c r="D233" s="92"/>
      <c r="E233" s="92"/>
      <c r="F233" s="136" t="s">
        <v>59</v>
      </c>
      <c r="G233" s="84" t="s">
        <v>320</v>
      </c>
      <c r="H233" s="93"/>
      <c r="I233" s="126" t="s">
        <v>321</v>
      </c>
      <c r="J233" s="93" t="s">
        <v>156</v>
      </c>
      <c r="K233" s="162" t="s">
        <v>472</v>
      </c>
      <c r="L233" s="93">
        <f t="shared" ref="L233" si="46">IF(J233="Ya/Tidak",IF(K233="Ya",1,IF(K233="Tidak",0,"Blm Diisi")),IF(J233="A/B/C",IF(K233="A",1,IF(K233="B",0.5,IF(K233="C",0,"Blm Diisi"))),IF(J233="A/B/C/D",IF(K233="A",1,IF(K233="B",0.67,IF(K233="C",0.33,IF(K233="D",0,"Blm Diisi")))),IF(J233="A/B/C/D/E",IF(K233="A",1,IF(K233="B",0.75,IF(K233="C",0.5,IF(K233="D",0.25,IF(K233="E",0,"Blm Diisi"))))),IF(J233="%",IF(K233="","Blm Diisi",K233),IF(J233="Jumlah",IF(K233="","Blm Diisi",""),IF(J233="Rupiah",IF(K233="","Blm Diisi",""),IF(J233="","","-"))))))))</f>
        <v>1</v>
      </c>
      <c r="M233" s="93"/>
      <c r="O233" s="184" t="s">
        <v>588</v>
      </c>
    </row>
  </sheetData>
  <sheetProtection algorithmName="SHA-512" hashValue="tfL3JvRsBSe4OKCgNorqrDU43A31hY1KxcCBJRrLR7YiaGjOOz7VpnyxWPz9SMFF6rSiUmEO7CR1Sl53akrmCA==" saltValue="G6hK68fSmtrW1+KAjG7Fug==" spinCount="100000" sheet="1" objects="1" scenarios="1" formatColumns="0" formatRows="0" autoFilter="0"/>
  <autoFilter ref="A2:O233"/>
  <mergeCells count="64">
    <mergeCell ref="E226:G226"/>
    <mergeCell ref="F227:G227"/>
    <mergeCell ref="F232:G232"/>
    <mergeCell ref="F203:G203"/>
    <mergeCell ref="F205:G205"/>
    <mergeCell ref="E207:G207"/>
    <mergeCell ref="F208:G208"/>
    <mergeCell ref="F214:G214"/>
    <mergeCell ref="F221:G221"/>
    <mergeCell ref="E186:G186"/>
    <mergeCell ref="F187:G187"/>
    <mergeCell ref="F201:G201"/>
    <mergeCell ref="F172:G172"/>
    <mergeCell ref="E176:G176"/>
    <mergeCell ref="F177:G177"/>
    <mergeCell ref="F179:G179"/>
    <mergeCell ref="F181:G181"/>
    <mergeCell ref="F164:G164"/>
    <mergeCell ref="E166:G166"/>
    <mergeCell ref="F167:G167"/>
    <mergeCell ref="F169:G169"/>
    <mergeCell ref="F153:G153"/>
    <mergeCell ref="F155:G155"/>
    <mergeCell ref="E157:G157"/>
    <mergeCell ref="F158:G158"/>
    <mergeCell ref="E163:G163"/>
    <mergeCell ref="D141:G141"/>
    <mergeCell ref="E142:G142"/>
    <mergeCell ref="F143:G143"/>
    <mergeCell ref="F118:G118"/>
    <mergeCell ref="F122:G122"/>
    <mergeCell ref="F129:G129"/>
    <mergeCell ref="F134:G134"/>
    <mergeCell ref="F138:G138"/>
    <mergeCell ref="F102:G102"/>
    <mergeCell ref="F106:G106"/>
    <mergeCell ref="F108:G108"/>
    <mergeCell ref="F113:G113"/>
    <mergeCell ref="E117:G117"/>
    <mergeCell ref="F95:G95"/>
    <mergeCell ref="F60:G60"/>
    <mergeCell ref="F63:G63"/>
    <mergeCell ref="F70:G70"/>
    <mergeCell ref="F73:G73"/>
    <mergeCell ref="F76:G76"/>
    <mergeCell ref="F79:G79"/>
    <mergeCell ref="F86:G86"/>
    <mergeCell ref="E89:G89"/>
    <mergeCell ref="F90:G90"/>
    <mergeCell ref="E41:G41"/>
    <mergeCell ref="F42:G42"/>
    <mergeCell ref="F52:G52"/>
    <mergeCell ref="E55:G55"/>
    <mergeCell ref="F56:G56"/>
    <mergeCell ref="E22:G22"/>
    <mergeCell ref="F23:G23"/>
    <mergeCell ref="E26:G26"/>
    <mergeCell ref="F27:G27"/>
    <mergeCell ref="B1:G1"/>
    <mergeCell ref="E5:G5"/>
    <mergeCell ref="F6:G6"/>
    <mergeCell ref="F10:G10"/>
    <mergeCell ref="F14:G14"/>
    <mergeCell ref="F19:G19"/>
  </mergeCells>
  <dataValidations count="2">
    <dataValidation type="list" allowBlank="1" showInputMessage="1" showErrorMessage="1" sqref="K173:K175 K135:K137 K7:K9 K12:K13 K20:K21 K24:K25 K15:K18 K28:K37 K39:K40 K43:K51 K64:K69 K87:K88 K80:K85 K91 K96:K101 K109 K111:K112 K54 K178 K130:K133 K156 K159 K168 K123:K128 K57:K59 K61:K62 K71:K72 K74:K75 K103:K104 K107 K115:K116 K119:K121 K139:K140 K154 K165 K170:K171 K180 K202 K204 K206 K228 K233">
      <formula1>"A,B,C"</formula1>
    </dataValidation>
    <dataValidation type="list" allowBlank="1" showInputMessage="1" showErrorMessage="1" sqref="K89:K90 K117:K118 K14 K26:K27 K22:K23 K41:K42 K11 K5 K55:K56 K19 K70 K52:K53 K129 K86 K102 K92:K95 K105:K106 K122 K110 K60 K63 K38 K108 K76:K79 K73 K134 K113:K114">
      <formula1>"Ya,Tidak"</formula1>
    </dataValidation>
  </dataValidations>
  <hyperlinks>
    <hyperlink ref="O180" r:id="rId1"/>
    <hyperlink ref="O182" r:id="rId2"/>
    <hyperlink ref="O28" r:id="rId3" display="https://drive.google.com/file/d/13lqkR27mvffB5zq2bVYYzhb3Xl9TpnVJ/view?usp=sharing"/>
    <hyperlink ref="O29" r:id="rId4" display="https://drive.google.com/file/d/1BSeC5a6kTDoH82oG-YNGm7iZsHycYpXl/view?usp=sharing"/>
    <hyperlink ref="O30" r:id="rId5" display="https://drive.google.com/file/d/1vWFnvbGSu-b_AxgrhI9YAdYUABglM0jW/view?usp=sharing"/>
    <hyperlink ref="O31" r:id="rId6" display="https://drive.google.com/file/d/1rC0FCkDj7zbcMm-ZoxpzQ3F8yKfUen7y/view?usp=sharing"/>
    <hyperlink ref="O32" r:id="rId7" display="https://drive.google.com/file/d/1uWa-7A17zLjHuALNx-IkUUpmuIfMwIVn/view?usp=sharing"/>
    <hyperlink ref="O34" r:id="rId8" display="https://drive.google.com/file/d/1phQSGnlSKzifay9-6IMY57AvFYJ7q2k1/view?usp=sharing"/>
    <hyperlink ref="O35" r:id="rId9" display="https://drive.google.com/file/d/1HlV0WZTIIiMTj1h9_0MS9wnq6S2G8UiG/view?usp=sharing"/>
    <hyperlink ref="O36" r:id="rId10" display="https://drive.google.com/file/d/1tzKnYgx4AFJW9Qm2ieLJJzW8bpNMXzEM/view?usp=sharing"/>
    <hyperlink ref="O37" r:id="rId11" display="https://drive.google.com/file/d/1gdMcml85RG6sjXhAq21S3scnfCjLcd68/view?usp=sharing"/>
    <hyperlink ref="O39" r:id="rId12" display="https://drive.google.com/file/d/1_fm7fboqqehJcfYXbFshK1u-9HYSgChZ/view?usp=sharing"/>
    <hyperlink ref="O40" r:id="rId13" display="https://drive.google.com/file/d/1gi75TsRDONqJh_GD8rxCXMES04-767qM/view?usp=sharing"/>
    <hyperlink ref="O57" r:id="rId14" display="https://drive.google.com/file/d/12fhwtYdpIuZ2IkouxwT6--EfGmGhDq05/view?usp=sharing"/>
    <hyperlink ref="O58" r:id="rId15" display="https://drive.google.com/file/d/1Bh94nr4WQ1miuh6g0YjZQnLIz8LTns57/view?usp=sharing"/>
    <hyperlink ref="O59" r:id="rId16" display="https://drive.google.com/file/d/1Bh94nr4WQ1miuh6g0YjZQnLIz8LTns57/view?usp=sharing"/>
    <hyperlink ref="O61" r:id="rId17" display="https://drive.google.com/file/d/1rigWhvvyOQtmSHRXrLUlCgVQI1sFnse-/view?usp=sharing"/>
    <hyperlink ref="O62" r:id="rId18" display="https://drive.google.com/file/d/1rigWhvvyOQtmSHRXrLUlCgVQI1sFnse-/view?usp=sharing"/>
    <hyperlink ref="O64" r:id="rId19" display="https://drive.google.com/file/d/1GmeZBSK7gP0YBVbKPQCFsH_J5vC00mrC/view?usp=sharing"/>
    <hyperlink ref="O66" r:id="rId20" display="https://drive.google.com/file/d/1GmeZBSK7gP0YBVbKPQCFsH_J5vC00mrC/view?usp=sharing"/>
    <hyperlink ref="O69" r:id="rId21" display="https://drive.google.com/file/d/1GmeZBSK7gP0YBVbKPQCFsH_J5vC00mrC/view?usp=sharing"/>
    <hyperlink ref="O65" r:id="rId22" display="https://drive.google.com/file/d/1z7K4I2WT02Tt0ZI3E9e3XFRdqwzjiTW7/view?usp=sharing"/>
    <hyperlink ref="O67" r:id="rId23" display="https://drive.google.com/file/d/1v6ggueKoZbdALOWmQYVcI0raKGntj_7R/view?usp=sharing"/>
    <hyperlink ref="O68" r:id="rId24" display="https://drive.google.com/file/d/11sfFbR99YqF2_UIfsapUES55iAOLoQsj/view?usp=sharing"/>
    <hyperlink ref="O71" r:id="rId25" display="https://drive.google.com/file/d/1D_SvFk_sRiLl1F0xLjWC2mG6Q7zlZP40/view?usp=sharing"/>
    <hyperlink ref="O72" r:id="rId26" display="https://drive.google.com/file/d/1D_SvFk_sRiLl1F0xLjWC2mG6Q7zlZP40/view?usp=sharing"/>
    <hyperlink ref="O74" r:id="rId27" display="https://drive.google.com/file/d/1zkFxbB38OLXxbZAQ92gofymG4_xTCdFP/view?usp=sharing"/>
    <hyperlink ref="O75" r:id="rId28" display="https://drive.google.com/file/d/1fjDxzvEelI9FLupRuZCz8x78Q45p9X_c/view?usp=sharing"/>
    <hyperlink ref="O77" r:id="rId29"/>
    <hyperlink ref="O178" r:id="rId30"/>
    <hyperlink ref="O80" r:id="rId31" display="https://drive.google.com/file/d/1A-avEhvJpOmjRUoKdFzufSvPNi0Be73H/view?usp=sharing"/>
    <hyperlink ref="O81" r:id="rId32" display="https://drive.google.com/file/d/1usz29vAQUAmhWE3O2FX6PK6srcNx4wmU/view?usp=sharing"/>
    <hyperlink ref="O82" r:id="rId33" display="https://drive.google.com/file/d/1WRQJ5INp5h9DMGvzo8Za7l-rl2cpwoyX/view?usp=sharing"/>
    <hyperlink ref="O83" r:id="rId34" display="https://drive.google.com/file/d/1Ykz1hODciYYkMDvjJa6o_NCvXoTCr38j/view?usp=sharing"/>
    <hyperlink ref="O84" r:id="rId35" display="https://drive.google.com/file/d/15PZXtEzhwzI6UwsDwk_OzHBh1Y10YJHT/view?usp=sharing"/>
    <hyperlink ref="O85" r:id="rId36" display="https://drive.google.com/file/d/1fMhrOe71yXl18XMTGjQ_2cZMb_14o3LW/view?usp=sharing"/>
    <hyperlink ref="O87" r:id="rId37"/>
    <hyperlink ref="O88" r:id="rId38" display="https://drive.google.com/file/d/175IKXLqGTdN7IUOTVqzN_8O8xRcAgexF/view?usp=sharing"/>
    <hyperlink ref="O91" r:id="rId39" display="https://drive.google.com/file/d/15UzmZEyhAMdcFm-wa9v8d3CtoM5LWDi_/view?usp=sharing"/>
    <hyperlink ref="O92" r:id="rId40" display="https://drive.google.com/file/d/1xZPiWzBdTZSMHCYW8YJvBtmKgIQb6UfL/view?usp=sharing"/>
    <hyperlink ref="O93" r:id="rId41" display="https://drive.google.com/file/d/15B0cqQG3NBWRLKoLpWi8zOLbgIZy6yMn/view?usp=sharing"/>
    <hyperlink ref="O94" r:id="rId42" display="https://drive.google.com/file/d/1xHZbmjARRcL4DbK1K1b2MpCNwJP0ybaU/view?usp=sharing"/>
    <hyperlink ref="O96" r:id="rId43" display="https://drive.google.com/file/d/1WDqxFtbAWV7oSfEIYhzHbh4FAecJZeYA/view?usp=sharing"/>
    <hyperlink ref="O97" r:id="rId44" display="https://drive.google.com/file/d/1ltY_zhwkzT_pay6Y8bKh-oG-Toy55O5d/view?usp=sharing"/>
    <hyperlink ref="O98" r:id="rId45" display="https://drive.google.com/file/d/1ChmABWXw_rYF9JxC2m35wPCg5YjkPA74/view?usp=sharing"/>
    <hyperlink ref="O99" r:id="rId46" display="https://drive.google.com/file/d/1_UVN8JFFG3_rvF9CrWIWpFnX9yEgdasu/view?usp=sharing"/>
    <hyperlink ref="O100" r:id="rId47" display="https://drive.google.com/file/d/10Y0azNiXBdqbEaie8QKylGJ5x_Le_vr2/view?usp=sharing"/>
    <hyperlink ref="O101" r:id="rId48" display="https://drive.google.com/file/d/1QhqXfUJAsR6DY_ywR-Wi3h0i-DaYvvFL/view?usp=sharing"/>
    <hyperlink ref="O103" r:id="rId49" display="https://drive.google.com/file/d/1dYmWfgY1um0azD6c-7R1_8GOFdCd0gN7/view?usp=sharing"/>
    <hyperlink ref="O104" r:id="rId50" display="https://drive.google.com/file/d/1IdtnkhpOqj0Us62UYI3L6Y2k8WVvDlZM/view?usp=sharing"/>
    <hyperlink ref="O105" r:id="rId51" display="https://drive.google.com/file/d/1P8bjOMDn4C3zgiY_qTzWsmJB7sS13QYQ/view?usp=sharing"/>
    <hyperlink ref="O107" r:id="rId52" display="https://drive.google.com/file/d/164cIj_ivhgqnwaVAR2c4jsC1lsBFwxsh/view?usp=sharing"/>
    <hyperlink ref="O109" r:id="rId53" display="https://drive.google.com/file/d/1gDus0pjSykelo4TR-frXSaF6d-Z7Ty_O/view?usp=sharing"/>
    <hyperlink ref="O110" r:id="rId54" display="https://drive.google.com/file/d/1VDub__z3zf-lg07AuHYPijKlFj0JqEQN/view?usp=sharing"/>
    <hyperlink ref="O111" r:id="rId55" display="https://drive.google.com/file/d/1shP0cleYaSBcY1KFqyD8r6QV1-QFHMkt/view?usp=sharing"/>
    <hyperlink ref="O112" r:id="rId56" display="https://drive.google.com/file/d/19c-h2ytu-Ue8NXwDe8LBRI-huJqn7K9Z/view?usp=sharing"/>
    <hyperlink ref="O114" r:id="rId57" display="https://drive.google.com/file/d/1wiaN_LEGDu_YdAe9lSGAduerUG8zScyn/view?usp=sharing"/>
    <hyperlink ref="O115" r:id="rId58" display="https://drive.google.com/file/d/1t9PQyD_B6QSMez-68LrrGaUVdeTyr6nJ/view?usp=sharing"/>
    <hyperlink ref="O116" r:id="rId59" display="https://drive.google.com/file/d/1UWvnlJC9lT2z7-1pEDBt3pcgREviD-js/view?usp=sharing"/>
    <hyperlink ref="O119" r:id="rId60" display="https://drive.google.com/file/d/15vQR1Uhce7UEpGqSbfQNHOQi1qsj-AOu/view?usp=sharing"/>
    <hyperlink ref="O120" r:id="rId61" display="https://drive.google.com/file/d/1kzDD-TwLTyF2xcHDRM-1M7fdHlrbljoZ/view?usp=sharing"/>
    <hyperlink ref="O121" r:id="rId62" display="https://drive.google.com/file/d/1ykI_LSFxY5iwC_X9bzC8p2vDGPaEwFSm/view?usp=sharing"/>
    <hyperlink ref="O123" r:id="rId63" display="https://drive.google.com/file/d/16BQ-izIawmgKp-71VT8dfjKuwlkt4_IP/view?usp=sharing"/>
    <hyperlink ref="O124" r:id="rId64" display="https://drive.google.com/file/d/16Xt1ZHjbwfQjkVwSNFwoaktECxpCRyxr/view?usp=sharing"/>
    <hyperlink ref="O126" r:id="rId65" display="https://drive.google.com/file/d/15vQR1Uhce7UEpGqSbfQNHOQi1qsj-AOu/view?usp=sharing"/>
    <hyperlink ref="O127" r:id="rId66" display="https://drive.google.com/file/d/15vQR1Uhce7UEpGqSbfQNHOQi1qsj-AOu/view?usp=sharing"/>
    <hyperlink ref="O128" r:id="rId67" display="https://drive.google.com/file/d/1mFV0zNvng3_BQWn3cIVunx_d-DMcwVDm/view?usp=sharing"/>
    <hyperlink ref="O130" r:id="rId68" display="https://drive.google.com/file/d/16Xt1ZHjbwfQjkVwSNFwoaktECxpCRyxr/view?usp=sharing"/>
    <hyperlink ref="O131" r:id="rId69" display="https://drive.google.com/file/d/16BQ-izIawmgKp-71VT8dfjKuwlkt4_IP/view?usp=sharing"/>
    <hyperlink ref="O132" r:id="rId70" display="https://drive.google.com/file/d/1F9VQYLVg9eMJlN63RXW-l3DsR6zPrv2E/view?usp=sharing"/>
    <hyperlink ref="O133" r:id="rId71" display="https://drive.google.com/file/d/1F9VQYLVg9eMJlN63RXW-l3DsR6zPrv2E/view?usp=sharing"/>
    <hyperlink ref="O135" r:id="rId72" display="https://drive.google.com/file/d/1Bs-DFMWDkI_tLfWbk_S1pT0WPPFO7ACp/view?usp=sharing"/>
    <hyperlink ref="O136" r:id="rId73" display="https://drive.google.com/file/d/1CD8FQWNCpqel7qFuaxzwrNoFzYejMcfD/view?usp=sharing"/>
    <hyperlink ref="O137" r:id="rId74" display="https://drive.google.com/file/d/1F9VQYLVg9eMJlN63RXW-l3DsR6zPrv2E/view?usp=sharing"/>
    <hyperlink ref="O139" r:id="rId75"/>
    <hyperlink ref="O140" r:id="rId76"/>
    <hyperlink ref="O165" r:id="rId77" display="https://drive.google.com/file/d/1rxUZ_dwnAsDak44iT2vfklCQmXmK7d2e/view?usp=sharing"/>
    <hyperlink ref="O43" r:id="rId78" display="https://drive.google.com/file/d/1WAogeowFmpEfHizrLdteCpbmjmSG1wOU/view?usp=sharing"/>
    <hyperlink ref="O44" r:id="rId79" display="https://drive.google.com/file/d/1WAogeowFmpEfHizrLdteCpbmjmSG1wOU/view?usp=sharing"/>
    <hyperlink ref="O45" r:id="rId80" display="https://drive.google.com/file/d/1xVRfLq7su039dTd-J7neMijl6hNklbdz/view?usp=sharing"/>
    <hyperlink ref="O46" r:id="rId81" display="https://drive.google.com/file/d/1hs4TqLlOpT5Iaq5K_JOoS8K2mbBp9L2r/view?usp=sharing"/>
    <hyperlink ref="O47" r:id="rId82" display="https://drive.google.com/file/d/1_TdBEUGUYIj3pzXt30TVBH025cL7Nk6x/view?usp=sharing"/>
    <hyperlink ref="O48" r:id="rId83" display="https://drive.google.com/file/d/1B85F6-f3XAPADphtrhjumlSQ57AarxJ7/view?usp=sharing"/>
    <hyperlink ref="O49" r:id="rId84" display="https://drive.google.com/file/d/1v7vAXk8G2A6zG6dKM_fxFIFLWUA_eIJm/view?usp=sharing"/>
    <hyperlink ref="O50" r:id="rId85" display="https://drive.google.com/file/d/1QLTaEOZOV_B5JfBUSWNew_1NkHSNG2TN/view?usp=sharing"/>
    <hyperlink ref="O51" r:id="rId86" display="https://drive.google.com/file/d/1dhbB-U0WW910h7X_3gv-kaeXj6oqRMft/view?usp=sharing"/>
    <hyperlink ref="O54" r:id="rId87" display="https://drive.google.com/file/d/1xdm2z5fHcLdzdIMs3ZliaTX1Zho5O-2R/view?usp=sharing"/>
    <hyperlink ref="O53" r:id="rId88" display="https://drive.google.com/file/d/1kKf0ubRL_swtOWDSRqAJgyqBaqiKu39E/view?usp=sharing"/>
    <hyperlink ref="O168" r:id="rId89" display="https://drive.google.com/file/d/1pp6LembG0HP2-62Luy6tySMgLgIj5mjI/view?usp=sharing"/>
    <hyperlink ref="O7" r:id="rId90" display="https://drive.google.com/file/d/1oFubNU5Z_tuKdc6RvZ_SkKDRIAuH0SnR/view?usp=sharing"/>
    <hyperlink ref="O8" r:id="rId91" display="https://drive.google.com/file/d/1kUc_ozi81YzxbVmulbK2eDXrX4qHfyXi/view?usp=sharing"/>
    <hyperlink ref="O9" r:id="rId92" display="https://drive.google.com/file/d/1kUc_ozi81YzxbVmulbK2eDXrX4qHfyXi/view?usp=sharing"/>
    <hyperlink ref="O11" r:id="rId93" display="https://drive.google.com/file/d/1mBGxh0v8qkXCijLo27Az8dk03MlpH0us/view?usp=sharing"/>
    <hyperlink ref="O13" r:id="rId94" display="https://drive.google.com/file/d/1mBGxh0v8qkXCijLo27Az8dk03MlpH0us/view?usp=sharing"/>
    <hyperlink ref="O12" r:id="rId95" display="https://drive.google.com/file/d/1H-sDNRNlyXDzTtx2G4D6W_H8Yi7MOiXW/view?usp=sharing"/>
    <hyperlink ref="O15" r:id="rId96" display="https://drive.google.com/file/d/171mk4XgGQlg5QAx55QllV7SeeimV42q5/view?usp=sharing"/>
    <hyperlink ref="O16" r:id="rId97" display="https://drive.google.com/file/d/1M6Hvv8WlErx1TOcesHFWSE6AYuSkKV18/view?usp=sharing"/>
    <hyperlink ref="O17" r:id="rId98" display="https://drive.google.com/file/d/1zj2iQY3yL7xeIjQybq8Uflbsdqf9v6iC/view?usp=sharing"/>
    <hyperlink ref="O18" r:id="rId99" display="https://drive.google.com/file/d/1kUc_ozi81YzxbVmulbK2eDXrX4qHfyXi/view?usp=sharing"/>
    <hyperlink ref="O20" r:id="rId100" display="https://drive.google.com/file/d/111C07oqtr0uUQpZptq9-NzOzCldCqN6A/view?usp=sharing"/>
    <hyperlink ref="O21" r:id="rId101" display="https://drive.google.com/file/d/1TVAnt9Gpo4lD8reNAq-xfDxG9aWQSnZc/view?usp=sharing"/>
    <hyperlink ref="O144" r:id="rId102"/>
    <hyperlink ref="O147" r:id="rId103"/>
    <hyperlink ref="O150" r:id="rId104"/>
    <hyperlink ref="O154" r:id="rId105"/>
    <hyperlink ref="O156" r:id="rId106"/>
    <hyperlink ref="O24" r:id="rId107" display="https://drive.google.com/file/d/1ceP-1VEy-CO259SjNPtpzDNCYSIhwAyf/view?usp=sharing"/>
    <hyperlink ref="O25" r:id="rId108" display="https://drive.google.com/file/d/1pbKR-7GCypuOKNhEzKi96zJZtaMKAbRB/view?usp=sharing"/>
    <hyperlink ref="O159" r:id="rId109"/>
    <hyperlink ref="O160" r:id="rId110"/>
    <hyperlink ref="O33" r:id="rId111"/>
    <hyperlink ref="O228" r:id="rId112"/>
    <hyperlink ref="O233" r:id="rId113"/>
    <hyperlink ref="O209" r:id="rId114"/>
    <hyperlink ref="O215" r:id="rId115"/>
    <hyperlink ref="O198" r:id="rId116"/>
    <hyperlink ref="O204" r:id="rId117"/>
    <hyperlink ref="O206" r:id="rId118"/>
    <hyperlink ref="O222" r:id="rId119"/>
  </hyperlinks>
  <pageMargins left="0.70866141732283472" right="0.70866141732283472" top="0.74803149606299213" bottom="0.74803149606299213" header="0.31496062992125984" footer="0.31496062992125984"/>
  <pageSetup paperSize="5" scale="63" fitToHeight="0" orientation="landscape" r:id="rId1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Bobot (ga jd dpk)</vt:lpstr>
      <vt:lpstr>Bobot (rev)</vt:lpstr>
      <vt:lpstr>Sheet1</vt:lpstr>
      <vt:lpstr>Unit 1</vt:lpstr>
      <vt:lpstr>'Bobot (ga jd dpk)'!Print_Area</vt:lpstr>
      <vt:lpstr>'Bobot (rev)'!Print_Area</vt:lpstr>
      <vt:lpstr>'Unit 1'!Print_Area</vt:lpstr>
      <vt:lpstr>'Bobot (ga jd dpk)'!Print_Titles</vt:lpstr>
      <vt:lpstr>'Bobot (rev)'!Print_Titles</vt:lpstr>
      <vt:lpstr>'Unit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Canggih Hangga Wicaksono</dc:creator>
  <cp:lastModifiedBy>LENOVO 110</cp:lastModifiedBy>
  <cp:lastPrinted>2021-06-22T01:49:40Z</cp:lastPrinted>
  <dcterms:created xsi:type="dcterms:W3CDTF">2020-04-21T04:29:50Z</dcterms:created>
  <dcterms:modified xsi:type="dcterms:W3CDTF">2021-06-25T03:42:22Z</dcterms:modified>
</cp:coreProperties>
</file>